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mhcschl-my.sharepoint.com/personal/pdaignea_cmhc-schl_gc_ca/Documents/SCHL/SEED/Projet - SEED viability spreadsheet adjustment/"/>
    </mc:Choice>
  </mc:AlternateContent>
  <xr:revisionPtr revIDLastSave="75" documentId="8_{46101406-E4BB-4A80-BC72-2054F847E6B6}" xr6:coauthVersionLast="47" xr6:coauthVersionMax="47" xr10:uidLastSave="{C787E7AE-E5A8-4354-9B7D-FC0E527896D7}"/>
  <bookViews>
    <workbookView xWindow="28680" yWindow="3750" windowWidth="25440" windowHeight="15390" activeTab="2" xr2:uid="{00000000-000D-0000-FFFF-FFFF00000000}"/>
  </bookViews>
  <sheets>
    <sheet name="Disclosure" sheetId="6" r:id="rId1"/>
    <sheet name="Required Documentation Listing" sheetId="14" r:id="rId2"/>
    <sheet name="Rents &amp; Affordability" sheetId="3" r:id="rId3"/>
    <sheet name="Project Budget" sheetId="2" r:id="rId4"/>
    <sheet name="Proforma- Residential" sheetId="1" r:id="rId5"/>
    <sheet name="Proforma- Non-Residential" sheetId="5" r:id="rId6"/>
  </sheets>
  <definedNames>
    <definedName name="_AMO_UniqueIdentifier" hidden="1">"'d5e0340a-a983-4a8b-bd37-c6c22890935c'"</definedName>
    <definedName name="S_Area">'Rents &amp; Affordability'!$C$28</definedName>
    <definedName name="S_Area2">'Rents &amp; Affordability'!$C$29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3" l="1"/>
  <c r="G14" i="3"/>
  <c r="G104" i="1" l="1"/>
  <c r="G107" i="1" l="1"/>
  <c r="G108" i="1" s="1"/>
  <c r="G110" i="1" l="1"/>
  <c r="G111" i="1" l="1"/>
  <c r="I111" i="1" s="1"/>
  <c r="F39" i="3"/>
  <c r="I16" i="3" l="1"/>
  <c r="J16" i="3" s="1"/>
  <c r="I17" i="3"/>
  <c r="J17" i="3" s="1"/>
  <c r="I18" i="3"/>
  <c r="J18" i="3" s="1"/>
  <c r="I19" i="3"/>
  <c r="J19" i="3"/>
  <c r="I20" i="3"/>
  <c r="J20" i="3" s="1"/>
  <c r="I21" i="3"/>
  <c r="J21" i="3" s="1"/>
  <c r="I22" i="3"/>
  <c r="J22" i="3" s="1"/>
  <c r="I23" i="3"/>
  <c r="J23" i="3"/>
  <c r="I24" i="3"/>
  <c r="J24" i="3" s="1"/>
  <c r="I25" i="3"/>
  <c r="J25" i="3" s="1"/>
  <c r="I26" i="3"/>
  <c r="J26" i="3" s="1"/>
  <c r="I27" i="3"/>
  <c r="J27" i="3" s="1"/>
  <c r="I28" i="3"/>
  <c r="J28" i="3" s="1"/>
  <c r="I29" i="3"/>
  <c r="J29" i="3"/>
  <c r="I31" i="3"/>
  <c r="J31" i="3" s="1"/>
  <c r="I32" i="3"/>
  <c r="J32" i="3" s="1"/>
  <c r="I33" i="3"/>
  <c r="J33" i="3" s="1"/>
  <c r="I35" i="3"/>
  <c r="J35" i="3" s="1"/>
  <c r="I36" i="3"/>
  <c r="J36" i="3" s="1"/>
  <c r="I37" i="3"/>
  <c r="J37" i="3" s="1"/>
  <c r="G34" i="1"/>
  <c r="G35" i="1"/>
  <c r="G38" i="1"/>
  <c r="G49" i="1"/>
  <c r="G50" i="1"/>
  <c r="D39" i="3"/>
  <c r="C6" i="1" s="1"/>
  <c r="C38" i="3"/>
  <c r="G65" i="5"/>
  <c r="G71" i="5" s="1"/>
  <c r="G73" i="5" s="1"/>
  <c r="G74" i="5" s="1"/>
  <c r="G75" i="5" s="1"/>
  <c r="G76" i="5" s="1"/>
  <c r="G50" i="5"/>
  <c r="E38" i="5"/>
  <c r="D38" i="5"/>
  <c r="G36" i="5"/>
  <c r="G35" i="5"/>
  <c r="G34" i="5"/>
  <c r="G33" i="5"/>
  <c r="G32" i="5"/>
  <c r="G31" i="5"/>
  <c r="G30" i="5"/>
  <c r="G38" i="5" s="1"/>
  <c r="G29" i="5"/>
  <c r="G28" i="5"/>
  <c r="G27" i="5"/>
  <c r="G79" i="1"/>
  <c r="E33" i="2"/>
  <c r="E20" i="2"/>
  <c r="E37" i="2" s="1"/>
  <c r="J5" i="2"/>
  <c r="E6" i="2" s="1"/>
  <c r="E5" i="2"/>
  <c r="H33" i="3"/>
  <c r="H32" i="3"/>
  <c r="H31" i="3"/>
  <c r="H29" i="3"/>
  <c r="H28" i="3"/>
  <c r="H27" i="3"/>
  <c r="H26" i="3"/>
  <c r="H25" i="3"/>
  <c r="H23" i="3"/>
  <c r="H21" i="3"/>
  <c r="H17" i="3"/>
  <c r="H6" i="2"/>
  <c r="G68" i="5"/>
  <c r="G69" i="5" s="1"/>
  <c r="G70" i="5" s="1"/>
  <c r="H18" i="2"/>
  <c r="E18" i="1"/>
  <c r="H15" i="2"/>
  <c r="E15" i="1" s="1"/>
  <c r="C5" i="1"/>
  <c r="H16" i="2"/>
  <c r="E16" i="1" s="1"/>
  <c r="H14" i="2"/>
  <c r="E14" i="1"/>
  <c r="H11" i="2"/>
  <c r="E11" i="1" s="1"/>
  <c r="G40" i="5" l="1"/>
  <c r="G41" i="5"/>
  <c r="H35" i="2"/>
  <c r="H12" i="2"/>
  <c r="I37" i="2"/>
  <c r="I6" i="2"/>
  <c r="H10" i="2"/>
  <c r="H13" i="2"/>
  <c r="H17" i="2"/>
  <c r="H19" i="2"/>
  <c r="G37" i="1"/>
  <c r="G39" i="1"/>
  <c r="G40" i="1" s="1"/>
  <c r="G51" i="1"/>
  <c r="G52" i="1" s="1"/>
  <c r="H37" i="2"/>
  <c r="G82" i="1"/>
  <c r="G83" i="1" s="1"/>
  <c r="G66" i="1"/>
  <c r="G61" i="1"/>
  <c r="D11" i="1"/>
  <c r="G69" i="1"/>
  <c r="G65" i="1"/>
  <c r="G60" i="1"/>
  <c r="D18" i="1"/>
  <c r="D15" i="1"/>
  <c r="D16" i="1"/>
  <c r="D20" i="1"/>
  <c r="G68" i="1"/>
  <c r="G64" i="1"/>
  <c r="F59" i="1"/>
  <c r="D14" i="1"/>
  <c r="G67" i="1"/>
  <c r="G62" i="1"/>
  <c r="F58" i="1"/>
  <c r="E7" i="2"/>
  <c r="J38" i="3"/>
  <c r="G27" i="1" s="1"/>
  <c r="G29" i="1" s="1"/>
  <c r="G30" i="1" s="1"/>
  <c r="E12" i="1" l="1"/>
  <c r="D12" i="1" s="1"/>
  <c r="E19" i="1"/>
  <c r="D19" i="1" s="1"/>
  <c r="E17" i="1"/>
  <c r="D17" i="1" s="1"/>
  <c r="J17" i="2"/>
  <c r="G57" i="5"/>
  <c r="G58" i="5"/>
  <c r="H20" i="2"/>
  <c r="E10" i="1"/>
  <c r="E13" i="1"/>
  <c r="D13" i="1" s="1"/>
  <c r="J13" i="2"/>
  <c r="J37" i="2"/>
  <c r="I19" i="2"/>
  <c r="C19" i="5" s="1"/>
  <c r="I18" i="2"/>
  <c r="I10" i="2"/>
  <c r="J10" i="2" s="1"/>
  <c r="I16" i="2"/>
  <c r="I13" i="2"/>
  <c r="C13" i="5" s="1"/>
  <c r="I35" i="2"/>
  <c r="J35" i="2" s="1"/>
  <c r="I15" i="2"/>
  <c r="I14" i="2"/>
  <c r="I11" i="2"/>
  <c r="I17" i="2"/>
  <c r="C17" i="5" s="1"/>
  <c r="D6" i="5"/>
  <c r="I12" i="2"/>
  <c r="C12" i="5" s="1"/>
  <c r="J6" i="2"/>
  <c r="G54" i="1"/>
  <c r="G72" i="1" s="1"/>
  <c r="G86" i="1"/>
  <c r="G85" i="1"/>
  <c r="F35" i="2"/>
  <c r="F31" i="2"/>
  <c r="F27" i="2"/>
  <c r="F23" i="2"/>
  <c r="F17" i="2"/>
  <c r="F13" i="2"/>
  <c r="F37" i="2"/>
  <c r="F30" i="2"/>
  <c r="F26" i="2"/>
  <c r="F16" i="2"/>
  <c r="F12" i="2"/>
  <c r="F33" i="2"/>
  <c r="F29" i="2"/>
  <c r="F25" i="2"/>
  <c r="F19" i="2"/>
  <c r="F15" i="2"/>
  <c r="F11" i="2"/>
  <c r="F20" i="2"/>
  <c r="F32" i="2"/>
  <c r="F28" i="2"/>
  <c r="F24" i="2"/>
  <c r="F18" i="2"/>
  <c r="F14" i="2"/>
  <c r="F10" i="2"/>
  <c r="G63" i="1"/>
  <c r="F63" i="1" s="1"/>
  <c r="G59" i="5" l="1"/>
  <c r="G61" i="5" s="1"/>
  <c r="C14" i="5"/>
  <c r="J14" i="2"/>
  <c r="C15" i="5"/>
  <c r="J15" i="2"/>
  <c r="G71" i="1"/>
  <c r="C16" i="5"/>
  <c r="J16" i="2"/>
  <c r="J19" i="2"/>
  <c r="G70" i="1"/>
  <c r="D5" i="5"/>
  <c r="E6" i="5"/>
  <c r="E5" i="5" s="1"/>
  <c r="I20" i="2"/>
  <c r="J20" i="2" s="1"/>
  <c r="C10" i="5"/>
  <c r="C20" i="5" s="1"/>
  <c r="E20" i="1"/>
  <c r="G97" i="1" s="1"/>
  <c r="D10" i="1"/>
  <c r="C18" i="5"/>
  <c r="J18" i="2"/>
  <c r="J12" i="2"/>
  <c r="J11" i="2"/>
  <c r="C11" i="5"/>
  <c r="G73" i="1"/>
  <c r="F73" i="1" l="1"/>
  <c r="J73" i="1"/>
  <c r="G75" i="1"/>
  <c r="G87" i="1" l="1"/>
  <c r="G89" i="1" s="1"/>
  <c r="G95" i="1" s="1"/>
  <c r="G98" i="1" s="1"/>
  <c r="G94" i="1" l="1"/>
  <c r="G96" i="1"/>
  <c r="G90" i="1"/>
  <c r="G91" i="1" s="1"/>
  <c r="G92" i="1" s="1"/>
</calcChain>
</file>

<file path=xl/sharedStrings.xml><?xml version="1.0" encoding="utf-8"?>
<sst xmlns="http://schemas.openxmlformats.org/spreadsheetml/2006/main" count="355" uniqueCount="272">
  <si>
    <t>File Type</t>
  </si>
  <si>
    <t>New Construction</t>
  </si>
  <si>
    <t xml:space="preserve">Version </t>
  </si>
  <si>
    <r>
      <rPr>
        <b/>
        <u/>
        <sz val="11"/>
        <color theme="1"/>
        <rFont val="Calibri"/>
        <family val="2"/>
        <scheme val="minor"/>
      </rPr>
      <t>Legal Disclaimer and Notice</t>
    </r>
    <r>
      <rPr>
        <sz val="11"/>
        <color theme="1"/>
        <rFont val="Calibri"/>
        <family val="2"/>
        <scheme val="minor"/>
      </rPr>
      <t xml:space="preserve">   The Viability assessment worksheet is to be used to provide financial information to CMHC in support of your application.  It is not intended to provide financial or other advice on particular housing projects and it should not be relied upon in that regard.  The use of this Viability worksheet and its results with regard to any housing project do not oblige CMHC to insure the project financing nor provide funding for the housing project under this initiative or under any other CMHC program or initiative.  You are encouraged to contact your local CMHC Affordable Housing Consultant for assistance with this worksheet.</t>
    </r>
  </si>
  <si>
    <t>This Viability worksheet is protected by copyright and is subject to the protection of intellectual property laws. Users are authorized to download the Viability worksheet for its use in relation to CMHC programs only and may not further copy, reproduce, modify or distribute the Viability worksheet without the prior written consent of CMHC.</t>
  </si>
  <si>
    <t xml:space="preserve">Note: Only YELLOW hi-lighted fields that are applicable need to be input. </t>
  </si>
  <si>
    <t>Rents &amp; Affordability: New Construction</t>
  </si>
  <si>
    <t xml:space="preserve">To obtain data on Median Market rents (MMR) for your area, </t>
  </si>
  <si>
    <t>Proforma Rents - Residential</t>
  </si>
  <si>
    <t>Determining Rent (incl. attached ancilliary component) Levels:</t>
  </si>
  <si>
    <t>please use the following link:</t>
  </si>
  <si>
    <t>1) For units to be deemed "Affordable", rent must meet Seed funding criteria</t>
  </si>
  <si>
    <t>HOUSING MARKET INFORMATION PORTAL</t>
  </si>
  <si>
    <t>Province</t>
  </si>
  <si>
    <t>2) Remainder of units to be included as "Market"</t>
  </si>
  <si>
    <t>City</t>
  </si>
  <si>
    <t>3) Input average rent for each unit type under Monthly Market Rent</t>
  </si>
  <si>
    <t>Zone</t>
  </si>
  <si>
    <r>
      <t xml:space="preserve">4) </t>
    </r>
    <r>
      <rPr>
        <b/>
        <vertAlign val="superscript"/>
        <sz val="9"/>
        <rFont val="Calibri"/>
        <family val="2"/>
        <scheme val="minor"/>
      </rPr>
      <t>**</t>
    </r>
    <r>
      <rPr>
        <b/>
        <sz val="9"/>
        <rFont val="Calibri"/>
        <family val="2"/>
        <scheme val="minor"/>
      </rPr>
      <t>Input average monthly operational funding allocation for each unit under Affordable Rent</t>
    </r>
  </si>
  <si>
    <t>Monthly</t>
  </si>
  <si>
    <t>Annual</t>
  </si>
  <si>
    <t>Unit</t>
  </si>
  <si>
    <t>Number</t>
  </si>
  <si>
    <t>Monthly Market</t>
  </si>
  <si>
    <t xml:space="preserve">Affordable </t>
  </si>
  <si>
    <t>Affordable Rent</t>
  </si>
  <si>
    <t>Proforma</t>
  </si>
  <si>
    <t>PGI Proforma</t>
  </si>
  <si>
    <t>Unit type</t>
  </si>
  <si>
    <t>Size (sq ft)</t>
  </si>
  <si>
    <t>of Units</t>
  </si>
  <si>
    <t>Rent (PGI)</t>
  </si>
  <si>
    <t xml:space="preserve">as % of MMR </t>
  </si>
  <si>
    <t xml:space="preserve">Rents </t>
  </si>
  <si>
    <t>Total</t>
  </si>
  <si>
    <t>Comments</t>
  </si>
  <si>
    <t>Bachelor - market</t>
  </si>
  <si>
    <t>Bachelor - affordable</t>
  </si>
  <si>
    <t>1 bed (incl. 1 bed plus den) - market</t>
  </si>
  <si>
    <t>1 bed (incl. 1 bed plus den) - affordable</t>
  </si>
  <si>
    <t>2 bed (incl. 2 bed plus den) - market</t>
  </si>
  <si>
    <t>2 bed (incl. 2 bed plus den) - affordable</t>
  </si>
  <si>
    <t>3 bed (incl. 3 bed plus den) - market</t>
  </si>
  <si>
    <t>3 bed (incl. 3 bed plus den) - affordable</t>
  </si>
  <si>
    <t>4 bed (incl. 4 bed plus den) - market</t>
  </si>
  <si>
    <t>4 bed (incl. 4 bed plus den) - affordable</t>
  </si>
  <si>
    <r>
      <t>Single Room Occupancy Rooms</t>
    </r>
    <r>
      <rPr>
        <vertAlign val="superscript"/>
        <sz val="10"/>
        <color theme="1"/>
        <rFont val="Calibri"/>
        <family val="2"/>
        <scheme val="minor"/>
      </rPr>
      <t>**</t>
    </r>
  </si>
  <si>
    <t>Single Room Occupancy Rooms - With Rental Income</t>
  </si>
  <si>
    <r>
      <t>Shelters, beds</t>
    </r>
    <r>
      <rPr>
        <vertAlign val="superscript"/>
        <sz val="10"/>
        <color theme="1"/>
        <rFont val="Calibri"/>
        <family val="2"/>
        <scheme val="minor"/>
      </rPr>
      <t>**</t>
    </r>
  </si>
  <si>
    <t>Shelters, beds - With Rental Income</t>
  </si>
  <si>
    <t>Add - Additional Affordable Units</t>
  </si>
  <si>
    <t>Add - Additional Market Units</t>
  </si>
  <si>
    <t>Total Square Feet (Residential)</t>
  </si>
  <si>
    <t>Total Residential Units</t>
  </si>
  <si>
    <t>Helpful Tips for accessing Median Market Rents and Vacancy Rate on CMHC Market Analysis Portal</t>
  </si>
  <si>
    <t xml:space="preserve">1) Click on Link - </t>
  </si>
  <si>
    <t>2) Choose the province in which your project is located from the "Select Location" list</t>
  </si>
  <si>
    <t xml:space="preserve">3) Choose the city or area in which your project is located. </t>
  </si>
  <si>
    <t>4) Choose the most specific zone (or Market Area / Subdivision) applicable for your project.</t>
  </si>
  <si>
    <t xml:space="preserve">Note: If your project is not located in a surveyed centre or you are unable to find the required data, please contact your Affordable Housing Consultant. </t>
  </si>
  <si>
    <t>5) In the tables on the left panel, select "Primary Rental Market", then "Median Rent ($)". Please select full report to get detailed information.</t>
  </si>
  <si>
    <t/>
  </si>
  <si>
    <t>Project Budget: New Construction</t>
  </si>
  <si>
    <t>Total Project Budget Costs</t>
  </si>
  <si>
    <t>Project Characteristics</t>
  </si>
  <si>
    <t>Residential
(A)</t>
  </si>
  <si>
    <t>Non-Residential
(B)</t>
  </si>
  <si>
    <t>Total 
(A + B)</t>
  </si>
  <si>
    <t>Total sq feet (Gross Floor Area estimated)</t>
  </si>
  <si>
    <t>Proportion of total</t>
  </si>
  <si>
    <t>Number of Residential units</t>
  </si>
  <si>
    <t>1. Project budget</t>
  </si>
  <si>
    <t>Total Project Costs</t>
  </si>
  <si>
    <t>Per unit</t>
  </si>
  <si>
    <t>Pro-Rata Project Costs</t>
  </si>
  <si>
    <t>Comments (If Any)</t>
  </si>
  <si>
    <t>Land</t>
  </si>
  <si>
    <t>Hard costs (Construction costs)</t>
  </si>
  <si>
    <t>Soft costs (Development costs)</t>
  </si>
  <si>
    <t>Financing costs</t>
  </si>
  <si>
    <t>HST (Net of Rebate, if any)</t>
  </si>
  <si>
    <t>Contingency</t>
  </si>
  <si>
    <t>Other (describe)</t>
  </si>
  <si>
    <t>Total Budget (Uses) (C)</t>
  </si>
  <si>
    <t>Comments
(If Any)</t>
  </si>
  <si>
    <t xml:space="preserve">              Mortgage financing</t>
  </si>
  <si>
    <t xml:space="preserve">CMHC financing </t>
  </si>
  <si>
    <t xml:space="preserve">           Other Grants / Contributions </t>
  </si>
  <si>
    <t>Land Value Equity</t>
  </si>
  <si>
    <t>Owner cash equity</t>
  </si>
  <si>
    <t>Other (Development Charge waiver )</t>
  </si>
  <si>
    <t>Total Other Sources (D)</t>
  </si>
  <si>
    <t>CMHC NHCF - Incentive Contribution (E)</t>
  </si>
  <si>
    <t>Additional Comments:</t>
  </si>
  <si>
    <t>Proforma - Residential: New Construction</t>
  </si>
  <si>
    <t>Residential New: Financial Viability Assessment</t>
  </si>
  <si>
    <t xml:space="preserve">Percentage of Project Costs - Residential </t>
  </si>
  <si>
    <t>Number of Residential Units</t>
  </si>
  <si>
    <t>Per Unit</t>
  </si>
  <si>
    <t>New Rental</t>
  </si>
  <si>
    <t>Comments 
(If Any)</t>
  </si>
  <si>
    <t>Hard costs</t>
  </si>
  <si>
    <t>Soft costs</t>
  </si>
  <si>
    <t xml:space="preserve">HST </t>
  </si>
  <si>
    <t>Total Budget (Uses)</t>
  </si>
  <si>
    <t>Maximum NHCF Eligible Funding</t>
  </si>
  <si>
    <t>Pro-rata Cost * Max funding</t>
  </si>
  <si>
    <t>NHCF Funding Required</t>
  </si>
  <si>
    <t>2. Income Analysis- Residential</t>
  </si>
  <si>
    <t>Annual PGI Proforma</t>
  </si>
  <si>
    <t>Potential Gross Income (Total rental income)</t>
  </si>
  <si>
    <t>Vacancy rate /bad debt</t>
  </si>
  <si>
    <t>Less: Vacancy rate /bad debt</t>
  </si>
  <si>
    <t>Effective Residential Gross Income</t>
  </si>
  <si>
    <t>3. Ancillary Income</t>
  </si>
  <si>
    <t># Units</t>
  </si>
  <si>
    <t>Rent</t>
  </si>
  <si>
    <t>Parking (monthly)</t>
  </si>
  <si>
    <t>Storage lockers (monthly)</t>
  </si>
  <si>
    <t>Laundry (annually)</t>
  </si>
  <si>
    <t>Vacancy rate /bad debt (%)</t>
  </si>
  <si>
    <t>Effective Gross Income</t>
  </si>
  <si>
    <t>4. Other income (Annual)</t>
  </si>
  <si>
    <t>Operational Funding (Municipal, Provincial / Territorial, Federal)</t>
  </si>
  <si>
    <t>Subtotal</t>
  </si>
  <si>
    <t>Total Effective Gross Income</t>
  </si>
  <si>
    <t>5. Operating Costs</t>
  </si>
  <si>
    <t>Per Unit/Yr</t>
  </si>
  <si>
    <t>Realty / Property Taxes</t>
  </si>
  <si>
    <t>Insurance</t>
  </si>
  <si>
    <t>Heat</t>
  </si>
  <si>
    <t>Hydro</t>
  </si>
  <si>
    <t>Water</t>
  </si>
  <si>
    <t>Total Utilities</t>
  </si>
  <si>
    <t>Repair and Maintenance</t>
  </si>
  <si>
    <t>Wages- Super</t>
  </si>
  <si>
    <t>Replacement Reserve (Mandatory requirement)</t>
  </si>
  <si>
    <t>Management Fee (% of Effective Gross Income)</t>
  </si>
  <si>
    <t>General and Admin (% of Effective Gross Income)</t>
  </si>
  <si>
    <t>Total Operating Costs</t>
  </si>
  <si>
    <t>Operating Expense Ratio</t>
  </si>
  <si>
    <t>Net Operating Income (NOI)</t>
  </si>
  <si>
    <t>BELOW SECTION TO BE FILLED ONLY IF NHCF LOAN REQUESTED</t>
  </si>
  <si>
    <t>6. NHCF Loan -DCR and Ratio Calculation (Applicable ONLY for NHCF Loan Request)</t>
  </si>
  <si>
    <t>NHCF Loan (ie. lesser of max funding OR Loan Requested / Required)</t>
  </si>
  <si>
    <t>CMHC Qualifying Rate (contact CMHC to obtain more information about our lending rates)</t>
  </si>
  <si>
    <t>Loan Amortization ( years)</t>
  </si>
  <si>
    <t xml:space="preserve">NHCF Loan Mortgage Payment (monthly) P+I </t>
  </si>
  <si>
    <t>NHCF Loan Mortgage Payment (annually) P+I</t>
  </si>
  <si>
    <t>Other Debt Mortgage Payment (annually) P+I</t>
  </si>
  <si>
    <t>Total Mortgage payments (NHCF loan + Other)</t>
  </si>
  <si>
    <t xml:space="preserve">Debt Coverage Ratio (DCR) - NHCF Loan Requested / Required  </t>
  </si>
  <si>
    <t xml:space="preserve">     Max Loan at minimum DCR</t>
  </si>
  <si>
    <t>Minimum DCR</t>
  </si>
  <si>
    <t>Recommended NHCF Loan - Residential Portion</t>
  </si>
  <si>
    <t>Mortgage Payment (monthly) P+I</t>
  </si>
  <si>
    <t>Mortgage Payment (annually) P+I</t>
  </si>
  <si>
    <t>Debt Coverage Ratio (DCR) - Recommended NHCF Loan (Excluding Other Debt Payments)</t>
  </si>
  <si>
    <t>NHCF loan required can be supported</t>
  </si>
  <si>
    <t>Loan - Maximum NHCF loan (Residential portion)</t>
  </si>
  <si>
    <t>Additional Required funding - Can additional Loan be supported by Non-Residential</t>
  </si>
  <si>
    <t>Go to Non-Residential tab</t>
  </si>
  <si>
    <t>Project Cost - Residential</t>
  </si>
  <si>
    <t>NHCF Loan to Cost (LTC) - Residential</t>
  </si>
  <si>
    <t>Proforma - Non-Residential: New Construction</t>
  </si>
  <si>
    <t>Non-Residential : Financial Viability Assessment</t>
  </si>
  <si>
    <t>Check</t>
  </si>
  <si>
    <t xml:space="preserve">Percentage of Project Costs for Non-Residential </t>
  </si>
  <si>
    <t xml:space="preserve">  (Non-Residential portion of project costs cannot exceed 30% of project costs)</t>
  </si>
  <si>
    <t xml:space="preserve">Percentage of Project Floor Space for Non-Residential </t>
  </si>
  <si>
    <t xml:space="preserve">  (Non-Residential portion of floor space cannot exceed 30% of project space)</t>
  </si>
  <si>
    <t>1. Project budget - Non-Residential portion</t>
  </si>
  <si>
    <t>Misc. and Buffer</t>
  </si>
  <si>
    <t xml:space="preserve">Maximum Loan Amount at 75% of costs </t>
  </si>
  <si>
    <t>Loan Still Required</t>
  </si>
  <si>
    <t>2. Non-Residential / Commercial</t>
  </si>
  <si>
    <t>Size (sf)</t>
  </si>
  <si>
    <t>Monthly Rent</t>
  </si>
  <si>
    <t xml:space="preserve">Annual </t>
  </si>
  <si>
    <t>Retail/Office 1</t>
  </si>
  <si>
    <t>Retail/Office 2</t>
  </si>
  <si>
    <t>Retail/Office 3</t>
  </si>
  <si>
    <t>Retail/Office 4</t>
  </si>
  <si>
    <t>Retail/Office 5</t>
  </si>
  <si>
    <t>Retail/Office 6</t>
  </si>
  <si>
    <t>Retail/Office 7</t>
  </si>
  <si>
    <t>Retail/Office 8</t>
  </si>
  <si>
    <t>Retail/Office 9</t>
  </si>
  <si>
    <t>Retail/Office 10</t>
  </si>
  <si>
    <t>Add: Recoveries</t>
  </si>
  <si>
    <t>3. Operating Costs</t>
  </si>
  <si>
    <t xml:space="preserve">   Heat</t>
  </si>
  <si>
    <t xml:space="preserve">   Hydro</t>
  </si>
  <si>
    <t xml:space="preserve"> Water</t>
  </si>
  <si>
    <t>General and Admin (%of Effective Gross Income)</t>
  </si>
  <si>
    <t>Net Operating Income</t>
  </si>
  <si>
    <t>4. Loan - DCR and Ratio Calculation (Applicable ONLY for NHCF Loan Request)</t>
  </si>
  <si>
    <t>Loan (Non-Residential component)</t>
  </si>
  <si>
    <t>Lesser of 75% LTC and Loan still required</t>
  </si>
  <si>
    <t>CMHC Qualifying Rate</t>
  </si>
  <si>
    <t xml:space="preserve">Debt Coverage Ratio (DCR) </t>
  </si>
  <si>
    <t>Max loan at Min DCR</t>
  </si>
  <si>
    <t>Recommended NHCF Loan - Non-Residential Portion</t>
  </si>
  <si>
    <t>Debt Coverage Ratio (DCR) - on Non-Residential loan only</t>
  </si>
  <si>
    <t>Type of Information</t>
  </si>
  <si>
    <t>Checklist</t>
  </si>
  <si>
    <t>Required Documentation</t>
  </si>
  <si>
    <t>Description of Documentation</t>
  </si>
  <si>
    <t>Documentation Status Comments</t>
  </si>
  <si>
    <t>Proponent Organization</t>
  </si>
  <si>
    <t>Integrity Declaration (PDF)</t>
  </si>
  <si>
    <t>● Declaration of Integrity form signed by the signing authorities from the proponent's organization.</t>
  </si>
  <si>
    <t>Proof of Incorporation</t>
  </si>
  <si>
    <t>Preliminary Financial Feasibility</t>
  </si>
  <si>
    <t>CMHC Viability Assessment (XLSX)</t>
  </si>
  <si>
    <t>Financial Profile</t>
  </si>
  <si>
    <t>Financial Statements</t>
  </si>
  <si>
    <t xml:space="preserve">● Audited Financial statements for the last 3 consecutive years or since the beginning of your operation (whichever is less).         </t>
  </si>
  <si>
    <t>Land Details</t>
  </si>
  <si>
    <t>Security Details</t>
  </si>
  <si>
    <t>Security details and Lawyer contact information (if required)</t>
  </si>
  <si>
    <t>● Security details and lawyer contact information (this information is not required as part of the initial submission, however, proponent must submit this information if security is required by CMHC for loan registration).</t>
  </si>
  <si>
    <t>Proponent Experience</t>
  </si>
  <si>
    <t>Proponent Organization and Development team's relevant experience</t>
  </si>
  <si>
    <t>Affordability</t>
  </si>
  <si>
    <t>Determination of Affordability (if MMR is not used to determine affordability)</t>
  </si>
  <si>
    <t>● Provide narrative descriptions and documentation that support your proposed level of affordability.
● Example of support: Confirmation from the Municipality/Province/Territory that the project meets their affordable housing criteria.</t>
  </si>
  <si>
    <t xml:space="preserve">Funding Sources </t>
  </si>
  <si>
    <t>Confirmation of Funding Sources</t>
  </si>
  <si>
    <t>● Confirmation/letters of support for all financing sources, including but not limited to equity (land equity), mortgages, loans (repayable and forgivable loans), grants and waivers of development charges (if applicable).</t>
  </si>
  <si>
    <t>Land Readiness</t>
  </si>
  <si>
    <t xml:space="preserve">Accessibility &amp; Environmental Efficiency </t>
  </si>
  <si>
    <t xml:space="preserve">Accessibility and Environmental Efficiency targets </t>
  </si>
  <si>
    <t xml:space="preserve">Priority Groups &amp; Onsite Support </t>
  </si>
  <si>
    <t xml:space="preserve">Identification of Priority Groups and Onsite Support Services </t>
  </si>
  <si>
    <t>● Description of how the project intends to support the needs of the targeted priority groups, and the planned number of dedicated units/beds (if applicable).                                                                                                                                              ● Description of how the integrated on-site support services will be provided to meet the needs of the targeted priority groups (if applicable).</t>
  </si>
  <si>
    <t xml:space="preserve">● Confirmation on the current status of the zoning of the property.                                                                     
● Copy of Environmental Site Assessment Reports. </t>
  </si>
  <si>
    <t xml:space="preserve">Re-zoning and Environmental Site Assessment (if available) </t>
  </si>
  <si>
    <t>Determination of Need and Demand</t>
  </si>
  <si>
    <t>Need and Demand</t>
  </si>
  <si>
    <t>● Housing development experience, including a brief description of projects completed and/or underway (including location, tenancy [target population, that is, seniors, families, etc.], date of construction and completion [including primary sources of capital and service financing]). Include the last three projects minimum (as applicable).
● Affordable housing experience, including any vocational service experience
and activities (identifying target populations, number of people served and sources of funding).
● Property management experience (if self-managed) or property management firms used. Describe the types of housing and size of portfolio managed (as applicable).                                                                                                                ● Determine if one or more projects were successfully completed with Seed Funding in the past. If so, provide the CMHC account number(s) for the previous applications.</t>
  </si>
  <si>
    <t xml:space="preserve">● Offer to purchase, option to purchase and/or property assessment notice                                                   
● Copy of ownership details                                                                                                                                                                                                                                                                                                                                              ● Copy of purchase and sale agreement (if applicable)                                                                                            
● Copy of lease or lease agreement (if applicable)                                                                                                   
● Copy of all registered documents and encumbrances or agreements on title (if applicable)          </t>
  </si>
  <si>
    <t xml:space="preserve">Land status OR Proof of ownership, if applicable </t>
  </si>
  <si>
    <t>● Description of accessibility and environmental efficiency targets.   
● Description of existing accessibility features and proposed improvements to accessibility features and environmental efficiency targets (for conversion/renovation projects).                                                                                                                                                                                                                                                            ● Documentation to demonstrate the project will achieve the target levels of accessibility and environmental efficiency indicated.</t>
  </si>
  <si>
    <t>● Evidence that supports the need and demand for the proposed type of project.                                                                                                                                        
● Can be confirmed through community housing plans, market studies/reports, need and demand analysis, existing housing waiting lists for the proposed project type, or as determined within a municipal, provincial or First Nation housing plan.</t>
  </si>
  <si>
    <t>Proponent should provide the following information in the Viability Assessment spreadsheet:                                                                                
● Proposed number of units, number of affordable units and square footage based on unit types
● Proposed rents and determination of affordability (current rent roll and affordability for conversion/renovation projects)
 - If Median Market Rent (MMR) is selected to determine affordability, proponent should visit the CMHC Housing Market Information Portal and select the proper MMR data from the Survey Zone where the property is located
 - If other affordability is selected to determine affordability, proponent should provide sufficient explanation and/or documentation that supports the proposed level of affordability                                                                                                                                                                                            
● Project budget and uses of funds                                                                                                                                    
● Identification of sources of funds                                                                                                                                     
● Project proforma and financial feasibility (actual project income and expenses for conversion/renovation projects)</t>
  </si>
  <si>
    <t>● Any document demonstrating the recipient/borrower is duly incorporated, organized, established and validly existing under the laws of its jurisdiction of incorporation, operation and organization, as the case may be.                                                                                                                                                                        
 ● Articles of incorporation, registration, band council resolution or any documentation that confirms your organization’s legal status.</t>
  </si>
  <si>
    <t>BELOW SECTION TO BE FILLED OUT WHEN LOANS ARE USED FOR FUNDING</t>
  </si>
  <si>
    <t xml:space="preserve">CMHC Loans </t>
  </si>
  <si>
    <t>Non-CMHC Loan Debt Mortgage Payment (annually) P+I</t>
  </si>
  <si>
    <t xml:space="preserve">CMHC Loan Mortgage Payment (monthly) P+I </t>
  </si>
  <si>
    <t>CMHC Loan Mortgage Payment (annually) P+I</t>
  </si>
  <si>
    <t>Seed Funding Required (C - D - E)</t>
  </si>
  <si>
    <t xml:space="preserve">Sources of Funding </t>
  </si>
  <si>
    <t>Minimum 1.00</t>
  </si>
  <si>
    <t>Project likely viable</t>
  </si>
  <si>
    <t>Project not viable</t>
  </si>
  <si>
    <t>Not debt financing</t>
  </si>
  <si>
    <t>Affordability Criteria - Target</t>
  </si>
  <si>
    <t>Drop down menu</t>
  </si>
  <si>
    <t>Select affordability criteria from drop down menu</t>
  </si>
  <si>
    <t xml:space="preserve">Municipal/Provincial criteria </t>
  </si>
  <si>
    <t>Gross Potential Market Rent</t>
  </si>
  <si>
    <t>Target Policy Rent</t>
  </si>
  <si>
    <t>Median Market Rent (MMR)</t>
  </si>
  <si>
    <r>
      <t xml:space="preserve">Section 2. Supporting Documentation Checklist 
</t>
    </r>
    <r>
      <rPr>
        <b/>
        <sz val="14"/>
        <rFont val="Calibri"/>
        <family val="2"/>
        <scheme val="minor"/>
      </rPr>
      <t>(Please note: The following supporting documentation are not mandatory requirements, however, if provided will strengthen an application. Any additional supporting documentation provided above the mandatory minimum documents that demonstrate the readiness, feasibility, or progress of the project will strengthen the likelihood of application approval and eligible funding.)</t>
    </r>
    <r>
      <rPr>
        <b/>
        <sz val="24"/>
        <rFont val="Calibri"/>
        <family val="2"/>
        <scheme val="minor"/>
      </rPr>
      <t xml:space="preserve">
</t>
    </r>
  </si>
  <si>
    <t xml:space="preserve">Seed Funding Application – Required Documentation Listing </t>
  </si>
  <si>
    <r>
      <t xml:space="preserve">Section 1. Mandatory Documentation Checklist 
</t>
    </r>
    <r>
      <rPr>
        <b/>
        <sz val="14"/>
        <rFont val="Calibri"/>
        <family val="2"/>
        <scheme val="minor"/>
      </rPr>
      <t xml:space="preserve">(Please note: If you cannot provide any of the mandatory documents required in Section 1 of this checklist, you must provide comments/explanations for each missing document. You must also provide any other proof or documents you have available to satisfy the requirement.) </t>
    </r>
    <r>
      <rPr>
        <b/>
        <sz val="24"/>
        <color theme="1"/>
        <rFont val="Calibri"/>
        <family val="2"/>
        <scheme val="minor"/>
      </rPr>
      <t xml:space="preserve">
</t>
    </r>
  </si>
  <si>
    <t>CMHC - NHCF (rents charged equal to or lower than 80% of MMR)</t>
  </si>
  <si>
    <t>CMHC - RCFI  (At least 20% of units must have rents below 30% of the median total income of all families for the area, and the total residential rental income must be at least 10% below its gross achievable residential income.)</t>
  </si>
  <si>
    <t>CMHC - MLI Select (At least 40% of units at 30% of median renter income)</t>
  </si>
  <si>
    <t>CMHC - MLI Flex (The total residential rental income of the project must be at least 10% below its potential residential rental income as supported by an appraisal report; and a minimum of 20% of the units must be affordable with rents at or below 30% of the median household income in the subject market (available on  Statistics Canada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</si>
</sst>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00;[Red]\-&quot;$&quot;#,##0.00"/>
    <numFmt numFmtId="165" formatCode="_-&quot;$&quot;* #,##0.00_-;\-&quot;$&quot;* #,##0.00_-;_-&quot;$&quot;* &quot;-&quot;??_-;_-@_-"/>
    <numFmt numFmtId="166" formatCode="_-* #,##0.00_-;\-* #,##0.00_-;_-* &quot;-&quot;??_-;_-@_-"/>
    <numFmt numFmtId="167" formatCode="&quot;$&quot;#,##0_);[Red]\(&quot;$&quot;#,##0\)"/>
    <numFmt numFmtId="168" formatCode="_(* #,##0.00_);_(* \(#,##0.00\);_(* &quot;-&quot;??_);_(@_)"/>
    <numFmt numFmtId="169" formatCode="_-* #,##0_-;\-* #,##0_-;_-* &quot;-&quot;??_-;_-@_-"/>
    <numFmt numFmtId="170" formatCode="0.0%"/>
    <numFmt numFmtId="171" formatCode="_-&quot;$&quot;* #,##0_-;\-&quot;$&quot;* #,##0_-;_-&quot;$&quot;* &quot;-&quot;??_-;_-@_-"/>
    <numFmt numFmtId="172" formatCode="_-* #,##0.00\ _$_-;_-* #,##0.00\ _$\-;_-* &quot;-&quot;??\ _$_-;_-@_-"/>
    <numFmt numFmtId="173" formatCode="_-* #,##0.00000_-;\-* #,##0.00000_-;_-* &quot;-&quot;??_-;_-@_-"/>
    <numFmt numFmtId="174" formatCode="[$-409]mmmm\ d\,\ yyyy;@"/>
    <numFmt numFmtId="175" formatCode="[$-1009]mmmm\ d\,\ yyyy;@"/>
  </numFmts>
  <fonts count="4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9" tint="0.79998168889431442"/>
      <name val="Calibri"/>
      <family val="2"/>
      <scheme val="minor"/>
    </font>
    <font>
      <sz val="11"/>
      <name val="Calibri"/>
      <family val="2"/>
      <scheme val="minor"/>
    </font>
    <font>
      <sz val="12"/>
      <color theme="1"/>
      <name val="Calibri"/>
      <family val="2"/>
      <scheme val="minor"/>
    </font>
    <font>
      <b/>
      <sz val="11"/>
      <color rgb="FFFF0000"/>
      <name val="Calibri"/>
      <family val="2"/>
      <scheme val="minor"/>
    </font>
    <font>
      <b/>
      <sz val="12"/>
      <color theme="1"/>
      <name val="Calibri"/>
      <family val="2"/>
      <scheme val="minor"/>
    </font>
    <font>
      <sz val="12"/>
      <name val="Calibri"/>
      <family val="2"/>
      <scheme val="minor"/>
    </font>
    <font>
      <u val="singleAccounting"/>
      <sz val="11"/>
      <color theme="1"/>
      <name val="Calibri"/>
      <family val="2"/>
      <scheme val="minor"/>
    </font>
    <font>
      <b/>
      <sz val="14"/>
      <color theme="1"/>
      <name val="Calibri"/>
      <family val="2"/>
      <scheme val="minor"/>
    </font>
    <font>
      <b/>
      <sz val="12"/>
      <color theme="0"/>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b/>
      <sz val="9"/>
      <color theme="1"/>
      <name val="Calibri"/>
      <family val="2"/>
      <scheme val="minor"/>
    </font>
    <font>
      <b/>
      <sz val="9"/>
      <name val="Calibri"/>
      <family val="2"/>
      <scheme val="minor"/>
    </font>
    <font>
      <u/>
      <sz val="11"/>
      <color theme="10"/>
      <name val="Calibri"/>
      <family val="2"/>
      <scheme val="minor"/>
    </font>
    <font>
      <sz val="9"/>
      <color theme="1"/>
      <name val="Calibri"/>
      <family val="2"/>
      <scheme val="minor"/>
    </font>
    <font>
      <b/>
      <vertAlign val="superscript"/>
      <sz val="9"/>
      <name val="Calibri"/>
      <family val="2"/>
      <scheme val="minor"/>
    </font>
    <font>
      <u val="singleAccounting"/>
      <sz val="9"/>
      <color theme="1"/>
      <name val="Calibri"/>
      <family val="2"/>
      <scheme val="minor"/>
    </font>
    <font>
      <b/>
      <u val="singleAccounting"/>
      <sz val="11"/>
      <color theme="1"/>
      <name val="Calibri"/>
      <family val="2"/>
      <scheme val="minor"/>
    </font>
    <font>
      <sz val="11"/>
      <color theme="9" tint="0.39997558519241921"/>
      <name val="Calibri"/>
      <family val="2"/>
      <scheme val="minor"/>
    </font>
    <font>
      <vertAlign val="superscript"/>
      <sz val="10"/>
      <color theme="1"/>
      <name val="Calibri"/>
      <family val="2"/>
      <scheme val="minor"/>
    </font>
    <font>
      <b/>
      <sz val="10"/>
      <name val="Calibri"/>
      <family val="2"/>
      <scheme val="minor"/>
    </font>
    <font>
      <sz val="10"/>
      <name val="Arial"/>
      <family val="2"/>
    </font>
    <font>
      <sz val="14"/>
      <color theme="1"/>
      <name val="Calibri"/>
      <family val="2"/>
      <scheme val="minor"/>
    </font>
    <font>
      <i/>
      <sz val="11"/>
      <color theme="1"/>
      <name val="Calibri"/>
      <family val="2"/>
      <scheme val="minor"/>
    </font>
    <font>
      <b/>
      <u val="singleAccounting"/>
      <sz val="9"/>
      <color theme="1"/>
      <name val="Calibri"/>
      <family val="2"/>
      <scheme val="minor"/>
    </font>
    <font>
      <b/>
      <sz val="8"/>
      <color theme="1"/>
      <name val="Calibri"/>
      <family val="2"/>
      <scheme val="minor"/>
    </font>
    <font>
      <b/>
      <sz val="26"/>
      <name val="Calibri"/>
      <family val="2"/>
    </font>
    <font>
      <b/>
      <sz val="24"/>
      <color theme="1"/>
      <name val="Calibri"/>
      <family val="2"/>
      <scheme val="minor"/>
    </font>
    <font>
      <b/>
      <sz val="14"/>
      <name val="Calibri"/>
      <family val="2"/>
      <scheme val="minor"/>
    </font>
    <font>
      <b/>
      <sz val="14"/>
      <color theme="3" tint="0.39997558519241921"/>
      <name val="Arial"/>
      <family val="2"/>
    </font>
    <font>
      <b/>
      <sz val="16"/>
      <color rgb="FF70AD47"/>
      <name val="Arial"/>
      <family val="2"/>
    </font>
    <font>
      <sz val="11"/>
      <color rgb="FF000000"/>
      <name val="Calibri"/>
      <family val="2"/>
      <scheme val="minor"/>
    </font>
    <font>
      <sz val="10"/>
      <color rgb="FFFF0000"/>
      <name val="Arial"/>
      <family val="2"/>
    </font>
    <font>
      <b/>
      <sz val="24"/>
      <name val="Calibri"/>
      <family val="2"/>
      <scheme val="minor"/>
    </font>
  </fonts>
  <fills count="21">
    <fill>
      <patternFill patternType="none"/>
    </fill>
    <fill>
      <patternFill patternType="gray125"/>
    </fill>
    <fill>
      <patternFill patternType="solid">
        <fgColor theme="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66"/>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rgb="FFFF5050"/>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6" tint="0.39997558519241921"/>
        <bgColor indexed="64"/>
      </patternFill>
    </fill>
  </fills>
  <borders count="4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166" fontId="1" fillId="0" borderId="0" applyFont="0" applyFill="0" applyBorder="0" applyAlignment="0" applyProtection="0"/>
    <xf numFmtId="172" fontId="3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cellStyleXfs>
  <cellXfs count="473">
    <xf numFmtId="0" fontId="0" fillId="0" borderId="0" xfId="0"/>
    <xf numFmtId="169" fontId="0" fillId="0" borderId="0" xfId="1" applyNumberFormat="1" applyFont="1" applyFill="1"/>
    <xf numFmtId="169" fontId="0" fillId="0" borderId="0" xfId="1" applyNumberFormat="1" applyFont="1"/>
    <xf numFmtId="169" fontId="0" fillId="0" borderId="0" xfId="1" applyNumberFormat="1" applyFont="1" applyBorder="1" applyProtection="1"/>
    <xf numFmtId="171" fontId="0" fillId="5" borderId="0" xfId="2" applyNumberFormat="1" applyFont="1" applyFill="1" applyBorder="1" applyProtection="1"/>
    <xf numFmtId="166" fontId="0" fillId="0" borderId="0" xfId="1" applyNumberFormat="1" applyFont="1" applyBorder="1" applyProtection="1"/>
    <xf numFmtId="169" fontId="0" fillId="0" borderId="0" xfId="1" applyNumberFormat="1" applyFont="1" applyFill="1" applyBorder="1" applyProtection="1"/>
    <xf numFmtId="169" fontId="0" fillId="0" borderId="0" xfId="1" applyNumberFormat="1" applyFont="1" applyProtection="1"/>
    <xf numFmtId="166" fontId="0" fillId="0" borderId="0" xfId="1" applyNumberFormat="1" applyFont="1" applyFill="1" applyBorder="1" applyProtection="1"/>
    <xf numFmtId="169" fontId="4" fillId="0" borderId="0" xfId="1" applyNumberFormat="1" applyFont="1" applyBorder="1" applyProtection="1"/>
    <xf numFmtId="171" fontId="0" fillId="4" borderId="0" xfId="2" applyNumberFormat="1" applyFont="1" applyFill="1" applyBorder="1" applyProtection="1"/>
    <xf numFmtId="2" fontId="0" fillId="5" borderId="0" xfId="1" applyNumberFormat="1" applyFont="1" applyFill="1" applyBorder="1" applyAlignment="1" applyProtection="1">
      <alignment horizontal="center" wrapText="1"/>
    </xf>
    <xf numFmtId="169" fontId="0" fillId="5" borderId="0" xfId="1" applyNumberFormat="1" applyFont="1" applyFill="1" applyProtection="1"/>
    <xf numFmtId="2" fontId="4" fillId="4" borderId="0" xfId="2" applyNumberFormat="1" applyFont="1" applyFill="1" applyBorder="1" applyProtection="1"/>
    <xf numFmtId="171" fontId="8" fillId="7" borderId="9" xfId="2" applyNumberFormat="1" applyFont="1" applyFill="1" applyBorder="1" applyProtection="1">
      <protection locked="0"/>
    </xf>
    <xf numFmtId="169" fontId="8" fillId="8" borderId="0" xfId="1" applyNumberFormat="1" applyFont="1" applyFill="1" applyBorder="1" applyProtection="1"/>
    <xf numFmtId="169" fontId="1" fillId="9" borderId="10" xfId="1" applyNumberFormat="1" applyFont="1" applyFill="1" applyBorder="1" applyAlignment="1" applyProtection="1">
      <alignment horizontal="right"/>
    </xf>
    <xf numFmtId="169" fontId="0" fillId="9" borderId="10" xfId="1" applyNumberFormat="1" applyFont="1" applyFill="1" applyBorder="1" applyAlignment="1" applyProtection="1">
      <alignment horizontal="right"/>
    </xf>
    <xf numFmtId="169" fontId="0" fillId="9" borderId="10" xfId="1" applyNumberFormat="1" applyFont="1" applyFill="1" applyBorder="1" applyProtection="1"/>
    <xf numFmtId="169" fontId="1" fillId="0" borderId="0" xfId="1" applyNumberFormat="1" applyFont="1" applyFill="1" applyBorder="1" applyAlignment="1">
      <alignment horizontal="right"/>
    </xf>
    <xf numFmtId="169" fontId="0" fillId="0" borderId="0" xfId="1" applyNumberFormat="1" applyFont="1" applyFill="1" applyBorder="1"/>
    <xf numFmtId="169" fontId="1" fillId="0" borderId="0" xfId="1" applyNumberFormat="1" applyFont="1" applyFill="1" applyBorder="1"/>
    <xf numFmtId="169" fontId="0" fillId="0" borderId="0" xfId="1" applyNumberFormat="1" applyFont="1" applyFill="1" applyBorder="1" applyAlignment="1">
      <alignment horizontal="right"/>
    </xf>
    <xf numFmtId="169" fontId="0" fillId="0" borderId="0" xfId="1" applyNumberFormat="1" applyFont="1" applyBorder="1"/>
    <xf numFmtId="169" fontId="0" fillId="0" borderId="0" xfId="1" applyNumberFormat="1" applyFont="1" applyBorder="1" applyAlignment="1">
      <alignment horizontal="right"/>
    </xf>
    <xf numFmtId="169" fontId="9" fillId="10" borderId="12" xfId="1" applyNumberFormat="1" applyFont="1" applyFill="1" applyBorder="1"/>
    <xf numFmtId="169" fontId="4" fillId="0" borderId="0" xfId="1" applyNumberFormat="1" applyFont="1" applyBorder="1"/>
    <xf numFmtId="171" fontId="10" fillId="0" borderId="0" xfId="2" applyNumberFormat="1" applyFont="1" applyFill="1" applyBorder="1"/>
    <xf numFmtId="169" fontId="8" fillId="0" borderId="0" xfId="1" applyNumberFormat="1" applyFont="1" applyBorder="1"/>
    <xf numFmtId="169" fontId="10" fillId="0" borderId="0" xfId="1" applyNumberFormat="1" applyFont="1" applyBorder="1"/>
    <xf numFmtId="169" fontId="7" fillId="0" borderId="0" xfId="1" applyNumberFormat="1" applyFont="1"/>
    <xf numFmtId="171" fontId="10" fillId="5" borderId="13" xfId="2" applyNumberFormat="1" applyFont="1" applyFill="1" applyBorder="1"/>
    <xf numFmtId="169" fontId="8" fillId="0" borderId="14" xfId="1" applyNumberFormat="1" applyFont="1" applyBorder="1"/>
    <xf numFmtId="169" fontId="10" fillId="0" borderId="14" xfId="1" applyNumberFormat="1" applyFont="1" applyBorder="1"/>
    <xf numFmtId="169" fontId="10" fillId="0" borderId="12" xfId="1" applyNumberFormat="1" applyFont="1" applyBorder="1"/>
    <xf numFmtId="169" fontId="7" fillId="0" borderId="0" xfId="1" applyNumberFormat="1" applyFont="1" applyBorder="1"/>
    <xf numFmtId="169" fontId="11" fillId="0" borderId="0" xfId="1" applyNumberFormat="1" applyFont="1" applyBorder="1"/>
    <xf numFmtId="169" fontId="11" fillId="0" borderId="0" xfId="1" applyNumberFormat="1" applyFont="1" applyBorder="1" applyProtection="1">
      <protection locked="0"/>
    </xf>
    <xf numFmtId="169" fontId="11" fillId="0" borderId="0" xfId="1" applyNumberFormat="1" applyFont="1"/>
    <xf numFmtId="169" fontId="7" fillId="5" borderId="0" xfId="1" applyNumberFormat="1" applyFont="1" applyFill="1" applyBorder="1"/>
    <xf numFmtId="171" fontId="0" fillId="5" borderId="16" xfId="2" applyNumberFormat="1" applyFont="1" applyFill="1" applyBorder="1" applyProtection="1"/>
    <xf numFmtId="169" fontId="8" fillId="0" borderId="15" xfId="1" applyNumberFormat="1" applyFont="1" applyBorder="1"/>
    <xf numFmtId="169" fontId="10" fillId="0" borderId="15" xfId="1" applyNumberFormat="1" applyFont="1" applyBorder="1"/>
    <xf numFmtId="169" fontId="12" fillId="0" borderId="0" xfId="1" applyNumberFormat="1" applyFont="1" applyBorder="1"/>
    <xf numFmtId="171" fontId="1" fillId="5" borderId="0" xfId="2" applyNumberFormat="1" applyFont="1" applyFill="1" applyBorder="1"/>
    <xf numFmtId="171" fontId="0" fillId="5" borderId="0" xfId="2" applyNumberFormat="1" applyFont="1" applyFill="1" applyBorder="1"/>
    <xf numFmtId="169" fontId="4" fillId="0" borderId="0" xfId="1" applyNumberFormat="1" applyFont="1" applyFill="1" applyBorder="1"/>
    <xf numFmtId="171" fontId="0" fillId="7" borderId="9" xfId="2" applyNumberFormat="1" applyFont="1" applyFill="1" applyBorder="1" applyProtection="1">
      <protection locked="0"/>
    </xf>
    <xf numFmtId="169" fontId="0" fillId="7" borderId="9" xfId="1" applyNumberFormat="1" applyFont="1" applyFill="1" applyBorder="1" applyProtection="1">
      <protection locked="0"/>
    </xf>
    <xf numFmtId="171" fontId="12" fillId="5" borderId="0" xfId="2" applyNumberFormat="1" applyFont="1" applyFill="1" applyBorder="1"/>
    <xf numFmtId="171" fontId="0" fillId="5" borderId="4" xfId="2" applyNumberFormat="1" applyFont="1" applyFill="1" applyBorder="1" applyProtection="1"/>
    <xf numFmtId="171" fontId="0" fillId="7" borderId="17" xfId="2" applyNumberFormat="1" applyFont="1" applyFill="1" applyBorder="1" applyProtection="1">
      <protection locked="0"/>
    </xf>
    <xf numFmtId="171" fontId="0" fillId="7" borderId="1" xfId="2" applyNumberFormat="1" applyFont="1" applyFill="1" applyBorder="1" applyProtection="1">
      <protection locked="0"/>
    </xf>
    <xf numFmtId="169" fontId="4" fillId="0" borderId="10" xfId="1" applyNumberFormat="1" applyFont="1" applyFill="1" applyBorder="1" applyAlignment="1">
      <alignment horizontal="center"/>
    </xf>
    <xf numFmtId="169" fontId="4" fillId="0" borderId="17" xfId="1" applyNumberFormat="1" applyFont="1" applyFill="1" applyBorder="1" applyAlignment="1">
      <alignment horizontal="center"/>
    </xf>
    <xf numFmtId="169" fontId="4" fillId="0" borderId="0" xfId="1" applyNumberFormat="1" applyFont="1"/>
    <xf numFmtId="169" fontId="0" fillId="9" borderId="10" xfId="1" applyNumberFormat="1" applyFont="1" applyFill="1" applyBorder="1"/>
    <xf numFmtId="169" fontId="1" fillId="9" borderId="10" xfId="1" applyNumberFormat="1" applyFont="1" applyFill="1" applyBorder="1"/>
    <xf numFmtId="169" fontId="1" fillId="9" borderId="10" xfId="1" applyNumberFormat="1" applyFont="1" applyFill="1" applyBorder="1" applyAlignment="1">
      <alignment horizontal="right"/>
    </xf>
    <xf numFmtId="169" fontId="4" fillId="9" borderId="10" xfId="1" applyNumberFormat="1" applyFont="1" applyFill="1" applyBorder="1"/>
    <xf numFmtId="169" fontId="0" fillId="3" borderId="0" xfId="1" applyNumberFormat="1" applyFont="1" applyFill="1" applyBorder="1"/>
    <xf numFmtId="169" fontId="0" fillId="0" borderId="10" xfId="1" applyNumberFormat="1" applyFont="1" applyFill="1" applyBorder="1"/>
    <xf numFmtId="169" fontId="0" fillId="9" borderId="10" xfId="1" applyNumberFormat="1" applyFont="1" applyFill="1" applyBorder="1" applyAlignment="1">
      <alignment horizontal="right"/>
    </xf>
    <xf numFmtId="171" fontId="4" fillId="5" borderId="15" xfId="2" applyNumberFormat="1" applyFont="1" applyFill="1" applyBorder="1"/>
    <xf numFmtId="169" fontId="4" fillId="0" borderId="15" xfId="1" applyNumberFormat="1" applyFont="1" applyBorder="1"/>
    <xf numFmtId="166" fontId="0" fillId="0" borderId="0" xfId="1" applyNumberFormat="1" applyFont="1" applyBorder="1"/>
    <xf numFmtId="171" fontId="12" fillId="7" borderId="9" xfId="2" applyNumberFormat="1" applyFont="1" applyFill="1" applyBorder="1" applyProtection="1">
      <protection locked="0"/>
    </xf>
    <xf numFmtId="169" fontId="12" fillId="0" borderId="0" xfId="1" applyNumberFormat="1" applyFont="1" applyBorder="1" applyAlignment="1">
      <alignment horizontal="right"/>
    </xf>
    <xf numFmtId="169" fontId="3" fillId="0" borderId="0" xfId="1" applyNumberFormat="1" applyFont="1" applyFill="1" applyBorder="1"/>
    <xf numFmtId="169" fontId="1" fillId="0" borderId="0" xfId="1" applyNumberFormat="1" applyFont="1"/>
    <xf numFmtId="169" fontId="1" fillId="0" borderId="0" xfId="1" applyNumberFormat="1" applyFont="1" applyBorder="1"/>
    <xf numFmtId="171" fontId="0" fillId="5" borderId="19" xfId="2" applyNumberFormat="1" applyFont="1" applyFill="1" applyBorder="1" applyAlignment="1" applyProtection="1">
      <alignment horizontal="center"/>
    </xf>
    <xf numFmtId="171" fontId="0" fillId="5" borderId="20" xfId="2" applyNumberFormat="1" applyFont="1" applyFill="1" applyBorder="1" applyAlignment="1" applyProtection="1">
      <alignment horizontal="center"/>
    </xf>
    <xf numFmtId="0" fontId="0" fillId="0" borderId="0" xfId="0" applyFont="1"/>
    <xf numFmtId="169" fontId="0" fillId="0" borderId="9" xfId="1" applyNumberFormat="1" applyFont="1" applyFill="1" applyBorder="1" applyAlignment="1" applyProtection="1">
      <alignment horizontal="center"/>
    </xf>
    <xf numFmtId="169" fontId="1" fillId="0" borderId="9" xfId="1" applyNumberFormat="1" applyFont="1" applyFill="1" applyBorder="1" applyAlignment="1" applyProtection="1">
      <alignment horizontal="center"/>
    </xf>
    <xf numFmtId="169" fontId="12" fillId="9" borderId="10" xfId="1" applyNumberFormat="1" applyFont="1" applyFill="1" applyBorder="1"/>
    <xf numFmtId="169" fontId="0" fillId="9" borderId="10" xfId="1" applyNumberFormat="1" applyFont="1" applyFill="1" applyBorder="1" applyAlignment="1" applyProtection="1">
      <alignment horizontal="center"/>
    </xf>
    <xf numFmtId="169" fontId="1" fillId="9" borderId="10" xfId="1" applyNumberFormat="1" applyFont="1" applyFill="1" applyBorder="1" applyAlignment="1" applyProtection="1">
      <alignment horizontal="center"/>
    </xf>
    <xf numFmtId="169" fontId="4" fillId="0" borderId="0" xfId="1" applyNumberFormat="1" applyFont="1" applyBorder="1" applyAlignment="1">
      <alignment horizontal="center"/>
    </xf>
    <xf numFmtId="169" fontId="0" fillId="0" borderId="22" xfId="1" applyNumberFormat="1" applyFont="1" applyBorder="1"/>
    <xf numFmtId="169" fontId="0" fillId="0" borderId="24" xfId="1" applyNumberFormat="1" applyFont="1" applyBorder="1"/>
    <xf numFmtId="169" fontId="5" fillId="2" borderId="0" xfId="1" applyNumberFormat="1" applyFont="1" applyFill="1"/>
    <xf numFmtId="169" fontId="17" fillId="0" borderId="0" xfId="1" applyNumberFormat="1" applyFont="1" applyFill="1" applyBorder="1" applyAlignment="1">
      <alignment horizontal="left"/>
    </xf>
    <xf numFmtId="171" fontId="0" fillId="5" borderId="8" xfId="2" applyNumberFormat="1" applyFont="1" applyFill="1" applyBorder="1" applyProtection="1"/>
    <xf numFmtId="169" fontId="1" fillId="0" borderId="0" xfId="1" applyNumberFormat="1" applyFont="1" applyFill="1" applyBorder="1" applyAlignment="1">
      <alignment horizontal="left" vertical="center"/>
    </xf>
    <xf numFmtId="171" fontId="4" fillId="0" borderId="0" xfId="2" applyNumberFormat="1" applyFont="1" applyFill="1" applyBorder="1"/>
    <xf numFmtId="169" fontId="4" fillId="0" borderId="0" xfId="1" applyNumberFormat="1" applyFont="1" applyBorder="1" applyAlignment="1">
      <alignment horizontal="left" indent="1"/>
    </xf>
    <xf numFmtId="171" fontId="4" fillId="4" borderId="26" xfId="2" applyNumberFormat="1" applyFont="1" applyFill="1" applyBorder="1"/>
    <xf numFmtId="171" fontId="4" fillId="5" borderId="25" xfId="2" applyNumberFormat="1" applyFont="1" applyFill="1" applyBorder="1" applyProtection="1"/>
    <xf numFmtId="171" fontId="4" fillId="5" borderId="26" xfId="2" applyNumberFormat="1" applyFont="1" applyFill="1" applyBorder="1"/>
    <xf numFmtId="169" fontId="4" fillId="0" borderId="26" xfId="1" applyNumberFormat="1" applyFont="1" applyBorder="1"/>
    <xf numFmtId="169" fontId="4" fillId="0" borderId="26" xfId="1" applyNumberFormat="1" applyFont="1" applyBorder="1" applyAlignment="1">
      <alignment horizontal="left" indent="1"/>
    </xf>
    <xf numFmtId="169" fontId="4" fillId="0" borderId="0" xfId="1" applyNumberFormat="1" applyFont="1" applyBorder="1" applyAlignment="1">
      <alignment horizontal="left" indent="4"/>
    </xf>
    <xf numFmtId="171" fontId="0" fillId="5" borderId="0" xfId="2" applyNumberFormat="1" applyFont="1" applyFill="1"/>
    <xf numFmtId="169" fontId="0" fillId="0" borderId="0" xfId="1" applyNumberFormat="1" applyFont="1" applyAlignment="1" applyProtection="1">
      <alignment horizontal="left" indent="4"/>
      <protection locked="0"/>
    </xf>
    <xf numFmtId="169" fontId="0" fillId="7" borderId="9" xfId="1" applyNumberFormat="1" applyFont="1" applyFill="1" applyBorder="1" applyAlignment="1" applyProtection="1">
      <alignment horizontal="left" indent="4"/>
      <protection locked="0"/>
    </xf>
    <xf numFmtId="169" fontId="0" fillId="0" borderId="0" xfId="1" applyNumberFormat="1" applyFont="1" applyAlignment="1">
      <alignment horizontal="left" indent="4"/>
    </xf>
    <xf numFmtId="169" fontId="0" fillId="0" borderId="0" xfId="1" applyNumberFormat="1" applyFont="1" applyBorder="1" applyProtection="1">
      <protection locked="0"/>
    </xf>
    <xf numFmtId="169" fontId="18" fillId="0" borderId="0" xfId="1" applyNumberFormat="1" applyFont="1"/>
    <xf numFmtId="171" fontId="0" fillId="0" borderId="0" xfId="2" applyNumberFormat="1" applyFont="1" applyFill="1" applyBorder="1" applyProtection="1"/>
    <xf numFmtId="171" fontId="4" fillId="4" borderId="0" xfId="2" applyNumberFormat="1" applyFont="1" applyFill="1"/>
    <xf numFmtId="165" fontId="0" fillId="5" borderId="0" xfId="2" applyFont="1" applyFill="1"/>
    <xf numFmtId="171" fontId="0" fillId="7" borderId="18" xfId="2" applyNumberFormat="1" applyFont="1" applyFill="1" applyBorder="1" applyProtection="1">
      <protection locked="0"/>
    </xf>
    <xf numFmtId="169" fontId="4" fillId="4" borderId="2" xfId="1" applyNumberFormat="1" applyFont="1" applyFill="1" applyBorder="1"/>
    <xf numFmtId="169" fontId="0" fillId="5" borderId="9" xfId="1" applyNumberFormat="1" applyFont="1" applyFill="1" applyBorder="1"/>
    <xf numFmtId="169" fontId="2" fillId="2" borderId="0" xfId="1" applyNumberFormat="1" applyFont="1" applyFill="1" applyBorder="1"/>
    <xf numFmtId="169" fontId="0" fillId="7" borderId="0" xfId="1" applyNumberFormat="1" applyFont="1" applyFill="1"/>
    <xf numFmtId="169" fontId="1" fillId="11" borderId="0" xfId="1" applyNumberFormat="1" applyFont="1" applyFill="1"/>
    <xf numFmtId="169" fontId="13" fillId="4" borderId="0" xfId="1" applyNumberFormat="1" applyFont="1" applyFill="1" applyBorder="1"/>
    <xf numFmtId="0" fontId="21" fillId="0" borderId="0" xfId="1" applyNumberFormat="1" applyFont="1" applyBorder="1" applyAlignment="1">
      <alignment horizontal="left" vertical="center"/>
    </xf>
    <xf numFmtId="0" fontId="22" fillId="0" borderId="0" xfId="1" applyNumberFormat="1" applyFont="1" applyBorder="1" applyAlignment="1">
      <alignment horizontal="left" vertical="center"/>
    </xf>
    <xf numFmtId="169" fontId="4" fillId="4" borderId="0" xfId="1" applyNumberFormat="1" applyFont="1" applyFill="1" applyBorder="1" applyAlignment="1">
      <alignment horizontal="right" vertical="center"/>
    </xf>
    <xf numFmtId="169" fontId="4" fillId="7" borderId="9" xfId="1" applyNumberFormat="1" applyFont="1" applyFill="1" applyBorder="1" applyProtection="1">
      <protection locked="0"/>
    </xf>
    <xf numFmtId="169" fontId="4" fillId="4" borderId="0" xfId="1" applyNumberFormat="1" applyFont="1" applyFill="1" applyBorder="1" applyAlignment="1">
      <alignment horizontal="right"/>
    </xf>
    <xf numFmtId="0" fontId="22" fillId="0" borderId="0" xfId="1" applyNumberFormat="1" applyFont="1" applyFill="1" applyBorder="1" applyAlignment="1">
      <alignment horizontal="left" vertical="center"/>
    </xf>
    <xf numFmtId="169" fontId="4" fillId="0" borderId="0" xfId="1" applyNumberFormat="1" applyFont="1" applyFill="1" applyBorder="1" applyAlignment="1">
      <alignment horizontal="right"/>
    </xf>
    <xf numFmtId="169" fontId="4" fillId="0" borderId="0" xfId="1" applyNumberFormat="1" applyFont="1" applyFill="1" applyBorder="1" applyProtection="1">
      <protection locked="0"/>
    </xf>
    <xf numFmtId="169" fontId="22" fillId="0" borderId="0" xfId="1" applyNumberFormat="1" applyFont="1" applyFill="1" applyBorder="1" applyAlignment="1">
      <alignment horizontal="center"/>
    </xf>
    <xf numFmtId="169" fontId="0" fillId="11" borderId="0" xfId="1" applyNumberFormat="1" applyFont="1" applyFill="1"/>
    <xf numFmtId="169" fontId="24" fillId="0" borderId="0" xfId="1" applyNumberFormat="1" applyFont="1"/>
    <xf numFmtId="169" fontId="24" fillId="0" borderId="0" xfId="1" applyNumberFormat="1" applyFont="1" applyAlignment="1">
      <alignment horizontal="center"/>
    </xf>
    <xf numFmtId="169" fontId="24" fillId="0" borderId="0" xfId="1" applyNumberFormat="1" applyFont="1" applyBorder="1" applyAlignment="1">
      <alignment horizontal="center"/>
    </xf>
    <xf numFmtId="169" fontId="24" fillId="0" borderId="0" xfId="1" applyNumberFormat="1" applyFont="1" applyFill="1" applyBorder="1" applyAlignment="1">
      <alignment horizontal="center"/>
    </xf>
    <xf numFmtId="169" fontId="22" fillId="13" borderId="0" xfId="1" applyNumberFormat="1" applyFont="1" applyFill="1" applyBorder="1" applyAlignment="1">
      <alignment horizontal="center"/>
    </xf>
    <xf numFmtId="169" fontId="24" fillId="0" borderId="0" xfId="1" applyNumberFormat="1" applyFont="1" applyFill="1" applyBorder="1" applyAlignment="1">
      <alignment horizontal="right"/>
    </xf>
    <xf numFmtId="169" fontId="24" fillId="4" borderId="0" xfId="1" applyNumberFormat="1" applyFont="1" applyFill="1" applyBorder="1" applyAlignment="1">
      <alignment horizontal="center"/>
    </xf>
    <xf numFmtId="169" fontId="26" fillId="0" borderId="0" xfId="1" applyNumberFormat="1" applyFont="1" applyBorder="1"/>
    <xf numFmtId="169" fontId="26" fillId="0" borderId="0" xfId="1" applyNumberFormat="1" applyFont="1" applyBorder="1" applyAlignment="1">
      <alignment horizontal="center"/>
    </xf>
    <xf numFmtId="169" fontId="26" fillId="4" borderId="0" xfId="1" applyNumberFormat="1" applyFont="1" applyFill="1" applyBorder="1" applyAlignment="1">
      <alignment horizontal="center"/>
    </xf>
    <xf numFmtId="169" fontId="27" fillId="3" borderId="0" xfId="1" applyNumberFormat="1" applyFont="1" applyFill="1" applyAlignment="1">
      <alignment horizontal="center"/>
    </xf>
    <xf numFmtId="169" fontId="28" fillId="11" borderId="0" xfId="1" applyNumberFormat="1" applyFont="1" applyFill="1"/>
    <xf numFmtId="169" fontId="17" fillId="0" borderId="9" xfId="1" applyNumberFormat="1" applyFont="1" applyBorder="1"/>
    <xf numFmtId="169" fontId="0" fillId="7" borderId="9" xfId="1" applyNumberFormat="1" applyFont="1" applyFill="1" applyBorder="1" applyAlignment="1" applyProtection="1">
      <protection locked="0"/>
    </xf>
    <xf numFmtId="169" fontId="0" fillId="12" borderId="9" xfId="1" applyNumberFormat="1" applyFont="1" applyFill="1" applyBorder="1" applyProtection="1"/>
    <xf numFmtId="169" fontId="0" fillId="12" borderId="9" xfId="1" applyNumberFormat="1" applyFont="1" applyFill="1" applyBorder="1"/>
    <xf numFmtId="171" fontId="0" fillId="5" borderId="9" xfId="2" applyNumberFormat="1" applyFont="1" applyFill="1" applyBorder="1"/>
    <xf numFmtId="171" fontId="0" fillId="5" borderId="27" xfId="2" applyNumberFormat="1" applyFont="1" applyFill="1" applyBorder="1"/>
    <xf numFmtId="171" fontId="0" fillId="8" borderId="9" xfId="2" applyNumberFormat="1" applyFont="1" applyFill="1" applyBorder="1" applyAlignment="1" applyProtection="1">
      <alignment wrapText="1"/>
      <protection locked="0"/>
    </xf>
    <xf numFmtId="169" fontId="17" fillId="9" borderId="9" xfId="1" applyNumberFormat="1" applyFont="1" applyFill="1" applyBorder="1"/>
    <xf numFmtId="169" fontId="17" fillId="15" borderId="9" xfId="1" applyNumberFormat="1" applyFont="1" applyFill="1" applyBorder="1"/>
    <xf numFmtId="169" fontId="17" fillId="15" borderId="20" xfId="1" applyNumberFormat="1" applyFont="1" applyFill="1" applyBorder="1"/>
    <xf numFmtId="169" fontId="0" fillId="12" borderId="20" xfId="1" applyNumberFormat="1" applyFont="1" applyFill="1" applyBorder="1" applyProtection="1"/>
    <xf numFmtId="169" fontId="0" fillId="12" borderId="20" xfId="1" applyNumberFormat="1" applyFont="1" applyFill="1" applyBorder="1" applyProtection="1">
      <protection locked="0"/>
    </xf>
    <xf numFmtId="169" fontId="28" fillId="0" borderId="0" xfId="1" applyNumberFormat="1" applyFont="1" applyFill="1"/>
    <xf numFmtId="169" fontId="0" fillId="12" borderId="9" xfId="1" applyNumberFormat="1" applyFont="1" applyFill="1" applyBorder="1" applyProtection="1">
      <protection locked="0"/>
    </xf>
    <xf numFmtId="169" fontId="16" fillId="6" borderId="28" xfId="1" applyNumberFormat="1" applyFont="1" applyFill="1" applyBorder="1"/>
    <xf numFmtId="169" fontId="0" fillId="0" borderId="0" xfId="1" applyNumberFormat="1" applyFont="1" applyFill="1" applyBorder="1" applyAlignment="1" applyProtection="1"/>
    <xf numFmtId="169" fontId="17" fillId="9" borderId="18" xfId="1" applyNumberFormat="1" applyFont="1" applyFill="1" applyBorder="1" applyProtection="1">
      <protection locked="0"/>
    </xf>
    <xf numFmtId="169" fontId="1" fillId="7" borderId="9" xfId="1" applyNumberFormat="1" applyFont="1" applyFill="1" applyBorder="1" applyProtection="1">
      <protection locked="0"/>
    </xf>
    <xf numFmtId="169" fontId="17" fillId="9" borderId="9" xfId="1" applyNumberFormat="1" applyFont="1" applyFill="1" applyBorder="1" applyProtection="1">
      <protection locked="0"/>
    </xf>
    <xf numFmtId="169" fontId="17" fillId="9" borderId="20" xfId="1" applyNumberFormat="1" applyFont="1" applyFill="1" applyBorder="1" applyProtection="1">
      <protection locked="0"/>
    </xf>
    <xf numFmtId="169" fontId="16" fillId="6" borderId="29" xfId="1" applyNumberFormat="1" applyFont="1" applyFill="1" applyBorder="1"/>
    <xf numFmtId="169" fontId="1" fillId="0" borderId="0" xfId="1" applyNumberFormat="1" applyFont="1" applyFill="1" applyBorder="1" applyProtection="1"/>
    <xf numFmtId="169" fontId="17" fillId="0" borderId="9" xfId="1" applyNumberFormat="1" applyFont="1" applyBorder="1" applyProtection="1">
      <protection locked="0"/>
    </xf>
    <xf numFmtId="169" fontId="30" fillId="0" borderId="27" xfId="1" applyNumberFormat="1" applyFont="1" applyBorder="1"/>
    <xf numFmtId="169" fontId="7" fillId="5" borderId="29" xfId="1" applyNumberFormat="1" applyFont="1" applyFill="1" applyBorder="1"/>
    <xf numFmtId="171" fontId="4" fillId="5" borderId="29" xfId="2" applyNumberFormat="1" applyFont="1" applyFill="1" applyBorder="1"/>
    <xf numFmtId="169" fontId="16" fillId="0" borderId="0" xfId="1" applyNumberFormat="1" applyFont="1" applyBorder="1"/>
    <xf numFmtId="169" fontId="4" fillId="5" borderId="29" xfId="1" applyNumberFormat="1" applyFont="1" applyFill="1" applyBorder="1"/>
    <xf numFmtId="169" fontId="4" fillId="0" borderId="0" xfId="1" applyNumberFormat="1" applyFont="1" applyFill="1" applyBorder="1" applyAlignment="1">
      <alignment horizontal="left"/>
    </xf>
    <xf numFmtId="169" fontId="4" fillId="9" borderId="27" xfId="1" applyNumberFormat="1" applyFont="1" applyFill="1" applyBorder="1"/>
    <xf numFmtId="169" fontId="4" fillId="9" borderId="30" xfId="1" applyNumberFormat="1" applyFont="1" applyFill="1" applyBorder="1"/>
    <xf numFmtId="169" fontId="4" fillId="9" borderId="17" xfId="1" applyNumberFormat="1" applyFont="1" applyFill="1" applyBorder="1"/>
    <xf numFmtId="169" fontId="4" fillId="0" borderId="0" xfId="1" applyNumberFormat="1" applyFont="1" applyFill="1"/>
    <xf numFmtId="0" fontId="23" fillId="0" borderId="0" xfId="4"/>
    <xf numFmtId="0" fontId="10" fillId="0" borderId="0" xfId="0" applyFont="1"/>
    <xf numFmtId="0" fontId="0" fillId="0" borderId="0" xfId="1" applyNumberFormat="1" applyFont="1"/>
    <xf numFmtId="0" fontId="4" fillId="0" borderId="0" xfId="0" applyFont="1" applyFill="1" applyBorder="1"/>
    <xf numFmtId="171" fontId="4" fillId="0" borderId="0" xfId="2" applyNumberFormat="1" applyFont="1" applyFill="1" applyBorder="1" applyProtection="1"/>
    <xf numFmtId="169" fontId="4" fillId="0" borderId="0" xfId="1" applyNumberFormat="1" applyFont="1" applyFill="1" applyBorder="1" applyAlignment="1">
      <alignment horizontal="left" vertical="center"/>
    </xf>
    <xf numFmtId="169" fontId="0" fillId="0" borderId="0" xfId="1" applyNumberFormat="1" applyFont="1" applyFill="1" applyBorder="1" applyAlignment="1">
      <alignment horizontal="left"/>
    </xf>
    <xf numFmtId="169" fontId="10" fillId="0" borderId="0" xfId="1" applyNumberFormat="1" applyFont="1" applyFill="1" applyBorder="1" applyAlignment="1">
      <alignment horizontal="left"/>
    </xf>
    <xf numFmtId="10" fontId="4" fillId="0" borderId="0" xfId="3" applyNumberFormat="1" applyFont="1" applyFill="1" applyBorder="1"/>
    <xf numFmtId="10" fontId="10" fillId="0" borderId="0" xfId="3" applyNumberFormat="1" applyFont="1" applyFill="1" applyBorder="1"/>
    <xf numFmtId="169" fontId="0" fillId="0" borderId="0" xfId="0" applyNumberFormat="1" applyFill="1" applyBorder="1"/>
    <xf numFmtId="166" fontId="4" fillId="0" borderId="0" xfId="1" applyFont="1" applyFill="1" applyBorder="1"/>
    <xf numFmtId="0" fontId="0" fillId="0" borderId="0" xfId="0" applyFill="1" applyBorder="1" applyAlignment="1">
      <alignment horizontal="left" wrapText="1"/>
    </xf>
    <xf numFmtId="169" fontId="10" fillId="0" borderId="0" xfId="1" applyNumberFormat="1" applyFont="1" applyFill="1" applyBorder="1" applyAlignment="1">
      <alignment horizontal="left" wrapText="1"/>
    </xf>
    <xf numFmtId="10" fontId="4" fillId="0" borderId="0" xfId="0" applyNumberFormat="1" applyFont="1" applyFill="1" applyBorder="1" applyAlignment="1">
      <alignment horizontal="right" wrapText="1"/>
    </xf>
    <xf numFmtId="171" fontId="10" fillId="0" borderId="0" xfId="0" applyNumberFormat="1" applyFont="1" applyFill="1" applyBorder="1"/>
    <xf numFmtId="171" fontId="0" fillId="0" borderId="0" xfId="0" applyNumberFormat="1" applyFill="1" applyBorder="1"/>
    <xf numFmtId="169" fontId="0" fillId="0" borderId="0" xfId="1" applyNumberFormat="1" applyFont="1" applyAlignment="1"/>
    <xf numFmtId="169" fontId="17" fillId="7" borderId="0" xfId="1" applyNumberFormat="1" applyFont="1" applyFill="1"/>
    <xf numFmtId="169" fontId="0" fillId="0" borderId="0" xfId="1" applyNumberFormat="1" applyFont="1" applyAlignment="1">
      <alignment wrapText="1"/>
    </xf>
    <xf numFmtId="169" fontId="4" fillId="9" borderId="10" xfId="1" applyNumberFormat="1" applyFont="1" applyFill="1" applyBorder="1" applyAlignment="1">
      <alignment vertical="center"/>
    </xf>
    <xf numFmtId="169" fontId="0" fillId="9" borderId="10" xfId="1" applyNumberFormat="1" applyFont="1" applyFill="1" applyBorder="1" applyAlignment="1" applyProtection="1">
      <alignment horizontal="center" wrapText="1"/>
    </xf>
    <xf numFmtId="169" fontId="4" fillId="0" borderId="0" xfId="1" applyNumberFormat="1" applyFont="1" applyFill="1" applyBorder="1" applyAlignment="1">
      <alignment vertical="center"/>
    </xf>
    <xf numFmtId="169" fontId="0" fillId="0" borderId="7" xfId="1" applyNumberFormat="1" applyFont="1" applyFill="1" applyBorder="1" applyAlignment="1" applyProtection="1">
      <alignment horizontal="center" wrapText="1"/>
    </xf>
    <xf numFmtId="169" fontId="0" fillId="8" borderId="0" xfId="1" applyNumberFormat="1" applyFont="1" applyFill="1" applyProtection="1">
      <protection locked="0"/>
    </xf>
    <xf numFmtId="171" fontId="4" fillId="5" borderId="31" xfId="2" applyNumberFormat="1" applyFont="1" applyFill="1" applyBorder="1" applyProtection="1"/>
    <xf numFmtId="169" fontId="4" fillId="0" borderId="24" xfId="1" applyNumberFormat="1" applyFont="1" applyBorder="1" applyProtection="1">
      <protection locked="0"/>
    </xf>
    <xf numFmtId="169" fontId="9" fillId="0" borderId="0" xfId="1" applyNumberFormat="1" applyFont="1" applyFill="1" applyBorder="1" applyAlignment="1">
      <alignment wrapText="1"/>
    </xf>
    <xf numFmtId="169" fontId="4" fillId="0" borderId="22" xfId="1" applyNumberFormat="1" applyFont="1" applyBorder="1" applyProtection="1">
      <protection locked="0"/>
    </xf>
    <xf numFmtId="169" fontId="1" fillId="0" borderId="0" xfId="1" applyNumberFormat="1" applyFont="1" applyFill="1" applyBorder="1" applyAlignment="1">
      <alignment horizontal="center"/>
    </xf>
    <xf numFmtId="169" fontId="4" fillId="9" borderId="10" xfId="1" applyNumberFormat="1" applyFont="1" applyFill="1" applyBorder="1" applyAlignment="1"/>
    <xf numFmtId="169" fontId="12" fillId="9" borderId="10" xfId="1" applyNumberFormat="1" applyFont="1" applyFill="1" applyBorder="1" applyAlignment="1">
      <alignment horizontal="right"/>
    </xf>
    <xf numFmtId="169" fontId="12" fillId="9" borderId="10" xfId="1" applyNumberFormat="1" applyFont="1" applyFill="1" applyBorder="1" applyAlignment="1">
      <alignment horizontal="right" wrapText="1"/>
    </xf>
    <xf numFmtId="169" fontId="4" fillId="0" borderId="0" xfId="1" applyNumberFormat="1" applyFont="1" applyFill="1" applyBorder="1" applyAlignment="1"/>
    <xf numFmtId="169" fontId="4" fillId="0" borderId="10" xfId="1" applyNumberFormat="1" applyFont="1" applyBorder="1" applyAlignment="1">
      <alignment horizontal="center"/>
    </xf>
    <xf numFmtId="169" fontId="4" fillId="0" borderId="10" xfId="1" applyNumberFormat="1" applyFont="1" applyFill="1" applyBorder="1" applyAlignment="1">
      <alignment horizontal="center" wrapText="1"/>
    </xf>
    <xf numFmtId="169" fontId="0" fillId="7" borderId="18" xfId="1" applyNumberFormat="1" applyFont="1" applyFill="1" applyBorder="1" applyProtection="1">
      <protection locked="0"/>
    </xf>
    <xf numFmtId="171" fontId="12" fillId="7" borderId="27" xfId="2" applyNumberFormat="1" applyFont="1" applyFill="1" applyBorder="1" applyProtection="1">
      <protection locked="0"/>
    </xf>
    <xf numFmtId="171" fontId="1" fillId="5" borderId="0" xfId="2" applyNumberFormat="1" applyFont="1" applyFill="1"/>
    <xf numFmtId="171" fontId="4" fillId="5" borderId="16" xfId="2" applyNumberFormat="1" applyFont="1" applyFill="1" applyBorder="1"/>
    <xf numFmtId="169" fontId="4" fillId="0" borderId="0" xfId="1" applyNumberFormat="1" applyFont="1" applyFill="1" applyBorder="1" applyAlignment="1">
      <alignment horizontal="center"/>
    </xf>
    <xf numFmtId="171" fontId="0" fillId="7" borderId="27" xfId="2" applyNumberFormat="1" applyFont="1" applyFill="1" applyBorder="1" applyProtection="1">
      <protection locked="0"/>
    </xf>
    <xf numFmtId="171" fontId="1" fillId="5" borderId="0" xfId="2" applyNumberFormat="1" applyFont="1" applyFill="1" applyBorder="1" applyProtection="1"/>
    <xf numFmtId="171" fontId="4" fillId="5" borderId="15" xfId="2" applyNumberFormat="1" applyFont="1" applyFill="1" applyBorder="1" applyProtection="1"/>
    <xf numFmtId="169" fontId="7" fillId="0" borderId="0" xfId="1" applyNumberFormat="1" applyFont="1" applyFill="1" applyBorder="1"/>
    <xf numFmtId="169" fontId="4" fillId="0" borderId="12" xfId="1" applyNumberFormat="1" applyFont="1" applyBorder="1"/>
    <xf numFmtId="171" fontId="4" fillId="5" borderId="13" xfId="2" applyNumberFormat="1" applyFont="1" applyFill="1" applyBorder="1"/>
    <xf numFmtId="169" fontId="4" fillId="9" borderId="2" xfId="1" applyNumberFormat="1" applyFont="1" applyFill="1" applyBorder="1" applyProtection="1">
      <protection locked="0"/>
    </xf>
    <xf numFmtId="169" fontId="1" fillId="9" borderId="10" xfId="1" applyNumberFormat="1" applyFont="1" applyFill="1" applyBorder="1" applyAlignment="1" applyProtection="1">
      <alignment horizontal="right"/>
      <protection locked="0"/>
    </xf>
    <xf numFmtId="169" fontId="0" fillId="0" borderId="0" xfId="1" applyNumberFormat="1" applyFont="1" applyProtection="1">
      <protection locked="0"/>
    </xf>
    <xf numFmtId="164" fontId="0" fillId="0" borderId="0" xfId="3" applyNumberFormat="1" applyFont="1" applyBorder="1" applyProtection="1">
      <protection locked="0"/>
    </xf>
    <xf numFmtId="171" fontId="0" fillId="5" borderId="0" xfId="2" applyNumberFormat="1" applyFont="1" applyFill="1" applyProtection="1"/>
    <xf numFmtId="2" fontId="0" fillId="4" borderId="0" xfId="2" applyNumberFormat="1" applyFont="1" applyFill="1" applyBorder="1" applyProtection="1"/>
    <xf numFmtId="169" fontId="4" fillId="0" borderId="0" xfId="1" applyNumberFormat="1" applyFont="1" applyBorder="1" applyProtection="1">
      <protection locked="0"/>
    </xf>
    <xf numFmtId="169" fontId="0" fillId="5" borderId="0" xfId="1" applyNumberFormat="1" applyFont="1" applyFill="1" applyBorder="1" applyProtection="1">
      <protection locked="0"/>
    </xf>
    <xf numFmtId="166" fontId="0" fillId="5" borderId="0" xfId="1" applyNumberFormat="1" applyFont="1" applyFill="1" applyBorder="1" applyProtection="1"/>
    <xf numFmtId="166" fontId="0" fillId="0" borderId="0" xfId="1" applyNumberFormat="1" applyFont="1" applyFill="1" applyBorder="1" applyProtection="1">
      <protection locked="0"/>
    </xf>
    <xf numFmtId="169" fontId="0" fillId="0" borderId="0" xfId="1" applyNumberFormat="1" applyFont="1" applyAlignment="1" applyProtection="1">
      <alignment horizontal="right"/>
      <protection locked="0"/>
    </xf>
    <xf numFmtId="0" fontId="16" fillId="0" borderId="0" xfId="1" applyNumberFormat="1" applyFont="1" applyFill="1" applyBorder="1" applyAlignment="1">
      <alignment horizontal="left" vertical="center"/>
    </xf>
    <xf numFmtId="169" fontId="17" fillId="0" borderId="0" xfId="1" applyNumberFormat="1" applyFont="1" applyFill="1" applyBorder="1"/>
    <xf numFmtId="0" fontId="0" fillId="0" borderId="0" xfId="0"/>
    <xf numFmtId="0" fontId="6" fillId="2" borderId="0" xfId="0" applyFont="1" applyFill="1"/>
    <xf numFmtId="0" fontId="0" fillId="0" borderId="0" xfId="0" applyFill="1"/>
    <xf numFmtId="0" fontId="0" fillId="0" borderId="0" xfId="0" applyAlignment="1">
      <alignment horizontal="left" indent="4"/>
    </xf>
    <xf numFmtId="0" fontId="6" fillId="2" borderId="0" xfId="0" applyFont="1" applyFill="1" applyBorder="1"/>
    <xf numFmtId="0" fontId="6" fillId="0" borderId="0" xfId="0" applyFont="1" applyFill="1"/>
    <xf numFmtId="0" fontId="0" fillId="0" borderId="0" xfId="0" applyBorder="1"/>
    <xf numFmtId="169" fontId="0" fillId="0" borderId="0" xfId="0" applyNumberFormat="1" applyBorder="1"/>
    <xf numFmtId="0" fontId="0" fillId="0" borderId="0" xfId="0" applyFont="1" applyBorder="1"/>
    <xf numFmtId="9" fontId="1" fillId="0" borderId="0" xfId="3" applyFont="1" applyBorder="1"/>
    <xf numFmtId="170" fontId="0" fillId="0" borderId="0" xfId="3" applyNumberFormat="1" applyFont="1" applyBorder="1"/>
    <xf numFmtId="10" fontId="0" fillId="0" borderId="0" xfId="3" applyNumberFormat="1" applyFont="1" applyBorder="1"/>
    <xf numFmtId="0" fontId="0" fillId="0" borderId="0" xfId="0" applyBorder="1" applyProtection="1"/>
    <xf numFmtId="0" fontId="6" fillId="0" borderId="0" xfId="0" applyFont="1" applyFill="1" applyBorder="1"/>
    <xf numFmtId="0" fontId="0" fillId="0" borderId="0" xfId="0" applyAlignment="1">
      <alignment horizontal="center"/>
    </xf>
    <xf numFmtId="0" fontId="0" fillId="0" borderId="0" xfId="0" applyProtection="1"/>
    <xf numFmtId="0" fontId="3" fillId="0" borderId="0" xfId="0" applyFont="1"/>
    <xf numFmtId="9" fontId="1" fillId="0" borderId="0" xfId="3" applyFont="1" applyFill="1" applyBorder="1" applyProtection="1"/>
    <xf numFmtId="0" fontId="0" fillId="5" borderId="0" xfId="0" applyFill="1"/>
    <xf numFmtId="0" fontId="7" fillId="0" borderId="0" xfId="0" applyFont="1" applyBorder="1"/>
    <xf numFmtId="0" fontId="4" fillId="0" borderId="0" xfId="0" applyFont="1"/>
    <xf numFmtId="0" fontId="4" fillId="4" borderId="0" xfId="0" applyFont="1" applyFill="1" applyAlignment="1">
      <alignment horizontal="center" wrapText="1"/>
    </xf>
    <xf numFmtId="0" fontId="20" fillId="4" borderId="0" xfId="0" applyFont="1" applyFill="1" applyAlignment="1">
      <alignment horizontal="center" wrapText="1"/>
    </xf>
    <xf numFmtId="0" fontId="4" fillId="0" borderId="0" xfId="0" applyFont="1" applyFill="1"/>
    <xf numFmtId="170" fontId="0" fillId="0" borderId="0" xfId="3" applyNumberFormat="1" applyFont="1" applyFill="1" applyBorder="1"/>
    <xf numFmtId="0" fontId="0" fillId="9" borderId="10" xfId="0" applyFill="1" applyBorder="1"/>
    <xf numFmtId="0" fontId="0" fillId="0" borderId="0" xfId="0" applyFill="1" applyBorder="1"/>
    <xf numFmtId="0" fontId="16" fillId="0" borderId="0" xfId="0" applyFont="1" applyAlignment="1">
      <alignment horizontal="left" vertical="center"/>
    </xf>
    <xf numFmtId="0" fontId="0" fillId="0" borderId="0" xfId="0" applyProtection="1">
      <protection locked="0"/>
    </xf>
    <xf numFmtId="0" fontId="17" fillId="0" borderId="0" xfId="0" applyFont="1"/>
    <xf numFmtId="0" fontId="0" fillId="0" borderId="7" xfId="0" applyBorder="1"/>
    <xf numFmtId="0" fontId="6" fillId="0" borderId="7" xfId="0" applyFont="1" applyFill="1" applyBorder="1"/>
    <xf numFmtId="0" fontId="0" fillId="0" borderId="2" xfId="0" applyBorder="1"/>
    <xf numFmtId="0" fontId="0" fillId="0" borderId="8" xfId="0" applyBorder="1" applyAlignment="1">
      <alignment horizontal="left" indent="4"/>
    </xf>
    <xf numFmtId="0" fontId="0" fillId="0" borderId="5" xfId="0" applyBorder="1" applyAlignment="1">
      <alignment horizontal="left" indent="4"/>
    </xf>
    <xf numFmtId="0" fontId="0" fillId="0" borderId="3" xfId="0" applyBorder="1" applyAlignment="1">
      <alignment horizontal="left" indent="4"/>
    </xf>
    <xf numFmtId="0" fontId="0" fillId="0" borderId="6" xfId="0" applyBorder="1"/>
    <xf numFmtId="0" fontId="0" fillId="0" borderId="4" xfId="0" applyBorder="1"/>
    <xf numFmtId="0" fontId="0" fillId="0" borderId="1" xfId="0" applyBorder="1"/>
    <xf numFmtId="169" fontId="0" fillId="4" borderId="6" xfId="0" applyNumberFormat="1" applyFill="1" applyBorder="1"/>
    <xf numFmtId="0" fontId="0" fillId="0" borderId="10" xfId="0" applyBorder="1"/>
    <xf numFmtId="0" fontId="6" fillId="0" borderId="10" xfId="0" applyFont="1" applyFill="1" applyBorder="1"/>
    <xf numFmtId="9" fontId="0" fillId="4" borderId="17" xfId="0" applyNumberFormat="1" applyFill="1" applyBorder="1"/>
    <xf numFmtId="0" fontId="4" fillId="14" borderId="2" xfId="0" applyFont="1" applyFill="1" applyBorder="1" applyAlignment="1">
      <alignment horizontal="center"/>
    </xf>
    <xf numFmtId="169" fontId="4" fillId="0" borderId="0" xfId="0" applyNumberFormat="1" applyFont="1" applyFill="1"/>
    <xf numFmtId="169" fontId="4" fillId="0" borderId="0" xfId="0" applyNumberFormat="1" applyFont="1" applyFill="1" applyBorder="1"/>
    <xf numFmtId="0" fontId="4" fillId="7" borderId="0" xfId="0" applyFont="1" applyFill="1"/>
    <xf numFmtId="0" fontId="16" fillId="7" borderId="0" xfId="0" applyFont="1" applyFill="1"/>
    <xf numFmtId="0" fontId="17" fillId="7" borderId="0" xfId="0" applyFont="1" applyFill="1"/>
    <xf numFmtId="0" fontId="8" fillId="7" borderId="0" xfId="0" applyFont="1" applyFill="1"/>
    <xf numFmtId="10" fontId="0" fillId="7" borderId="9" xfId="3" applyNumberFormat="1" applyFont="1" applyFill="1" applyBorder="1" applyProtection="1">
      <protection locked="0"/>
    </xf>
    <xf numFmtId="10" fontId="0" fillId="7" borderId="9" xfId="0" applyNumberFormat="1" applyFill="1" applyBorder="1" applyProtection="1">
      <protection locked="0"/>
    </xf>
    <xf numFmtId="0" fontId="0" fillId="16" borderId="0" xfId="0" applyFill="1" applyBorder="1" applyAlignment="1">
      <alignment horizontal="center"/>
    </xf>
    <xf numFmtId="0" fontId="4" fillId="11" borderId="0" xfId="0" applyFont="1" applyFill="1"/>
    <xf numFmtId="0" fontId="6" fillId="11" borderId="0" xfId="0" applyFont="1" applyFill="1" applyBorder="1"/>
    <xf numFmtId="0" fontId="6" fillId="11" borderId="2" xfId="0" applyFont="1" applyFill="1" applyBorder="1"/>
    <xf numFmtId="0" fontId="6" fillId="11" borderId="0" xfId="0" applyFont="1" applyFill="1"/>
    <xf numFmtId="0" fontId="17" fillId="0" borderId="0" xfId="0" applyFont="1" applyFill="1"/>
    <xf numFmtId="9" fontId="0" fillId="5" borderId="27" xfId="3" applyFont="1" applyFill="1" applyBorder="1"/>
    <xf numFmtId="0" fontId="0" fillId="5" borderId="18" xfId="3" applyNumberFormat="1" applyFont="1" applyFill="1" applyBorder="1"/>
    <xf numFmtId="170" fontId="0" fillId="5" borderId="0" xfId="3" applyNumberFormat="1" applyFont="1" applyFill="1" applyBorder="1"/>
    <xf numFmtId="169" fontId="0" fillId="7" borderId="17" xfId="0" applyNumberFormat="1" applyFill="1" applyBorder="1" applyProtection="1">
      <protection locked="0"/>
    </xf>
    <xf numFmtId="171" fontId="6" fillId="11" borderId="15" xfId="0" applyNumberFormat="1" applyFont="1" applyFill="1" applyBorder="1"/>
    <xf numFmtId="0" fontId="0" fillId="2" borderId="0" xfId="0" applyFill="1"/>
    <xf numFmtId="0" fontId="0" fillId="5" borderId="21" xfId="3" applyNumberFormat="1" applyFont="1" applyFill="1" applyBorder="1" applyAlignment="1" applyProtection="1">
      <alignment horizontal="center"/>
    </xf>
    <xf numFmtId="0" fontId="4" fillId="0" borderId="15" xfId="0" applyFont="1" applyBorder="1"/>
    <xf numFmtId="10" fontId="18" fillId="7" borderId="20" xfId="0" applyNumberFormat="1" applyFont="1" applyFill="1" applyBorder="1" applyProtection="1">
      <protection locked="0"/>
    </xf>
    <xf numFmtId="0" fontId="0" fillId="0" borderId="14" xfId="0" applyBorder="1"/>
    <xf numFmtId="0" fontId="9" fillId="2" borderId="0" xfId="0" applyFont="1" applyFill="1"/>
    <xf numFmtId="0" fontId="5" fillId="2" borderId="0" xfId="0" applyFont="1" applyFill="1"/>
    <xf numFmtId="0" fontId="2" fillId="2" borderId="0" xfId="0" applyFont="1" applyFill="1"/>
    <xf numFmtId="10" fontId="0" fillId="0" borderId="0" xfId="3" applyNumberFormat="1" applyFont="1" applyFill="1" applyBorder="1"/>
    <xf numFmtId="170" fontId="0" fillId="0" borderId="0" xfId="3" applyNumberFormat="1" applyFont="1" applyFill="1" applyBorder="1" applyAlignment="1" applyProtection="1">
      <alignment horizontal="center"/>
    </xf>
    <xf numFmtId="0" fontId="0" fillId="0" borderId="2" xfId="0" applyFill="1" applyBorder="1"/>
    <xf numFmtId="0" fontId="4" fillId="3" borderId="9" xfId="0" applyFont="1" applyFill="1" applyBorder="1" applyAlignment="1">
      <alignment horizontal="center" wrapText="1"/>
    </xf>
    <xf numFmtId="10" fontId="0" fillId="7" borderId="27" xfId="3" applyNumberFormat="1" applyFont="1" applyFill="1" applyBorder="1" applyProtection="1">
      <protection locked="0"/>
    </xf>
    <xf numFmtId="0" fontId="4" fillId="3" borderId="9" xfId="0" applyFont="1" applyFill="1" applyBorder="1" applyAlignment="1">
      <alignment horizontal="left" wrapText="1"/>
    </xf>
    <xf numFmtId="0" fontId="0" fillId="2" borderId="0" xfId="0" applyFill="1" applyBorder="1"/>
    <xf numFmtId="0" fontId="2" fillId="2" borderId="0" xfId="0" applyFont="1" applyFill="1" applyBorder="1"/>
    <xf numFmtId="0" fontId="14" fillId="2" borderId="0" xfId="0" applyFont="1" applyFill="1"/>
    <xf numFmtId="0" fontId="14" fillId="2" borderId="0" xfId="0" applyFont="1" applyFill="1" applyBorder="1"/>
    <xf numFmtId="10" fontId="0" fillId="5" borderId="0" xfId="3" applyNumberFormat="1" applyFont="1" applyFill="1" applyBorder="1" applyProtection="1"/>
    <xf numFmtId="10" fontId="7" fillId="5" borderId="0" xfId="3" applyNumberFormat="1" applyFont="1" applyFill="1" applyBorder="1" applyProtection="1"/>
    <xf numFmtId="0" fontId="0" fillId="10" borderId="11" xfId="0" applyFill="1" applyBorder="1"/>
    <xf numFmtId="10" fontId="0" fillId="0" borderId="0" xfId="3" applyNumberFormat="1" applyFont="1" applyBorder="1" applyProtection="1"/>
    <xf numFmtId="0" fontId="4" fillId="0" borderId="0" xfId="0" applyFont="1" applyBorder="1" applyProtection="1"/>
    <xf numFmtId="170" fontId="0" fillId="0" borderId="0" xfId="3" applyNumberFormat="1" applyFont="1" applyBorder="1" applyProtection="1"/>
    <xf numFmtId="0" fontId="0" fillId="9" borderId="2" xfId="0" applyFill="1" applyBorder="1" applyProtection="1">
      <protection locked="0"/>
    </xf>
    <xf numFmtId="0" fontId="0" fillId="9" borderId="10" xfId="0" applyFill="1" applyBorder="1" applyProtection="1">
      <protection locked="0"/>
    </xf>
    <xf numFmtId="0" fontId="3" fillId="0" borderId="0" xfId="0" applyFont="1" applyProtection="1">
      <protection locked="0"/>
    </xf>
    <xf numFmtId="0" fontId="0" fillId="8" borderId="9" xfId="0" applyFill="1" applyBorder="1" applyAlignment="1" applyProtection="1">
      <alignment wrapText="1"/>
      <protection locked="0"/>
    </xf>
    <xf numFmtId="0" fontId="0" fillId="8" borderId="0" xfId="0" applyFill="1" applyBorder="1" applyAlignment="1" applyProtection="1">
      <alignment wrapText="1"/>
    </xf>
    <xf numFmtId="0" fontId="0" fillId="0" borderId="9" xfId="0" applyFill="1" applyBorder="1" applyAlignment="1" applyProtection="1">
      <alignment wrapText="1"/>
      <protection locked="0"/>
    </xf>
    <xf numFmtId="0" fontId="6" fillId="0" borderId="0" xfId="0" applyFont="1" applyFill="1" applyProtection="1">
      <protection locked="0"/>
    </xf>
    <xf numFmtId="0" fontId="0" fillId="0" borderId="9" xfId="0" applyBorder="1" applyAlignment="1" applyProtection="1">
      <alignment wrapText="1"/>
      <protection locked="0"/>
    </xf>
    <xf numFmtId="1" fontId="0" fillId="7" borderId="9" xfId="3" applyNumberFormat="1" applyFont="1" applyFill="1" applyBorder="1" applyProtection="1">
      <protection locked="0"/>
    </xf>
    <xf numFmtId="0" fontId="0" fillId="0" borderId="0" xfId="0" applyBorder="1" applyAlignment="1" applyProtection="1">
      <alignment wrapText="1"/>
    </xf>
    <xf numFmtId="171" fontId="6" fillId="11" borderId="10" xfId="0" applyNumberFormat="1" applyFont="1" applyFill="1" applyBorder="1"/>
    <xf numFmtId="9" fontId="0" fillId="0" borderId="0" xfId="0" applyNumberFormat="1"/>
    <xf numFmtId="0" fontId="5" fillId="0" borderId="0" xfId="0" applyFont="1"/>
    <xf numFmtId="0" fontId="6" fillId="11" borderId="26" xfId="0" applyFont="1" applyFill="1" applyBorder="1"/>
    <xf numFmtId="10" fontId="0" fillId="5" borderId="9" xfId="3" applyNumberFormat="1" applyFont="1" applyFill="1" applyBorder="1" applyAlignment="1" applyProtection="1">
      <alignment horizontal="center"/>
    </xf>
    <xf numFmtId="10" fontId="0" fillId="5" borderId="10" xfId="3" applyNumberFormat="1" applyFont="1" applyFill="1" applyBorder="1"/>
    <xf numFmtId="10" fontId="0" fillId="5" borderId="2" xfId="3" applyNumberFormat="1" applyFont="1" applyFill="1" applyBorder="1"/>
    <xf numFmtId="10" fontId="0" fillId="5" borderId="23" xfId="3" applyNumberFormat="1" applyFont="1" applyFill="1" applyBorder="1" applyAlignment="1" applyProtection="1">
      <alignment horizontal="center"/>
    </xf>
    <xf numFmtId="10" fontId="0" fillId="4" borderId="0" xfId="3" applyNumberFormat="1" applyFont="1" applyFill="1" applyBorder="1" applyProtection="1"/>
    <xf numFmtId="10" fontId="1" fillId="5" borderId="0" xfId="3" applyNumberFormat="1" applyFont="1" applyFill="1" applyBorder="1" applyAlignment="1" applyProtection="1">
      <alignment horizontal="center"/>
    </xf>
    <xf numFmtId="10" fontId="1" fillId="5" borderId="0" xfId="3" applyNumberFormat="1" applyFont="1" applyFill="1" applyBorder="1" applyAlignment="1">
      <alignment horizontal="center"/>
    </xf>
    <xf numFmtId="10" fontId="0" fillId="5" borderId="0" xfId="3" applyNumberFormat="1" applyFont="1" applyFill="1" applyProtection="1"/>
    <xf numFmtId="169" fontId="23" fillId="0" borderId="18" xfId="4" applyNumberFormat="1" applyBorder="1" applyProtection="1">
      <protection locked="0"/>
    </xf>
    <xf numFmtId="0" fontId="4" fillId="5" borderId="12" xfId="0" applyFont="1" applyFill="1" applyBorder="1"/>
    <xf numFmtId="170" fontId="1" fillId="12" borderId="9" xfId="3" applyNumberFormat="1" applyFont="1" applyFill="1" applyBorder="1" applyAlignment="1">
      <alignment horizontal="center" vertical="center"/>
    </xf>
    <xf numFmtId="169" fontId="34" fillId="0" borderId="0" xfId="1" applyNumberFormat="1" applyFont="1" applyFill="1" applyBorder="1" applyAlignment="1">
      <alignment horizontal="center"/>
    </xf>
    <xf numFmtId="169" fontId="0" fillId="5" borderId="7" xfId="1" applyNumberFormat="1" applyFont="1" applyFill="1" applyBorder="1"/>
    <xf numFmtId="169" fontId="4" fillId="4" borderId="2" xfId="1" applyNumberFormat="1" applyFont="1" applyFill="1" applyBorder="1" applyAlignment="1">
      <alignment horizontal="right"/>
    </xf>
    <xf numFmtId="171" fontId="1" fillId="5" borderId="4" xfId="2" applyNumberFormat="1" applyFont="1" applyFill="1" applyBorder="1" applyProtection="1"/>
    <xf numFmtId="169" fontId="4" fillId="0" borderId="15" xfId="1" applyNumberFormat="1" applyFont="1" applyBorder="1" applyAlignment="1">
      <alignment horizontal="left" indent="1"/>
    </xf>
    <xf numFmtId="171" fontId="4" fillId="5" borderId="16" xfId="2" applyNumberFormat="1" applyFont="1" applyFill="1" applyBorder="1" applyProtection="1"/>
    <xf numFmtId="171" fontId="4" fillId="4" borderId="15" xfId="2" applyNumberFormat="1" applyFont="1" applyFill="1" applyBorder="1"/>
    <xf numFmtId="169" fontId="4" fillId="0" borderId="10" xfId="1" applyNumberFormat="1" applyFont="1" applyBorder="1"/>
    <xf numFmtId="171" fontId="4" fillId="5" borderId="10" xfId="2" applyNumberFormat="1" applyFont="1" applyFill="1" applyBorder="1"/>
    <xf numFmtId="171" fontId="4" fillId="5" borderId="10" xfId="2" applyNumberFormat="1" applyFont="1" applyFill="1" applyBorder="1" applyProtection="1"/>
    <xf numFmtId="171" fontId="4" fillId="5" borderId="17" xfId="2" applyNumberFormat="1" applyFont="1" applyFill="1" applyBorder="1" applyProtection="1"/>
    <xf numFmtId="171" fontId="4" fillId="4" borderId="10" xfId="2" applyNumberFormat="1" applyFont="1" applyFill="1" applyBorder="1"/>
    <xf numFmtId="169" fontId="12" fillId="0" borderId="0" xfId="1" applyNumberFormat="1" applyFont="1" applyFill="1" applyBorder="1"/>
    <xf numFmtId="169" fontId="0" fillId="8" borderId="0" xfId="1" applyNumberFormat="1" applyFont="1" applyFill="1" applyBorder="1" applyProtection="1">
      <protection locked="0"/>
    </xf>
    <xf numFmtId="171" fontId="4" fillId="5" borderId="31" xfId="2" applyNumberFormat="1" applyFont="1" applyFill="1" applyBorder="1" applyAlignment="1" applyProtection="1">
      <alignment horizontal="center"/>
    </xf>
    <xf numFmtId="169" fontId="4" fillId="0" borderId="24" xfId="1" applyNumberFormat="1" applyFont="1" applyBorder="1"/>
    <xf numFmtId="171" fontId="0" fillId="5" borderId="23" xfId="2" applyNumberFormat="1" applyFont="1" applyFill="1" applyBorder="1"/>
    <xf numFmtId="169" fontId="33" fillId="0" borderId="0" xfId="1" applyNumberFormat="1" applyFont="1" applyBorder="1"/>
    <xf numFmtId="169" fontId="4" fillId="0" borderId="22" xfId="1" applyNumberFormat="1" applyFont="1" applyBorder="1"/>
    <xf numFmtId="171" fontId="1" fillId="5" borderId="21" xfId="2" applyNumberFormat="1" applyFont="1" applyFill="1" applyBorder="1"/>
    <xf numFmtId="169" fontId="3" fillId="9" borderId="10" xfId="1" applyNumberFormat="1" applyFont="1" applyFill="1" applyBorder="1"/>
    <xf numFmtId="169" fontId="0" fillId="0" borderId="0" xfId="1" applyNumberFormat="1" applyFont="1" applyFill="1" applyBorder="1" applyAlignment="1">
      <alignment horizontal="center" wrapText="1"/>
    </xf>
    <xf numFmtId="171" fontId="4" fillId="5" borderId="0" xfId="2" applyNumberFormat="1" applyFont="1" applyFill="1" applyBorder="1" applyProtection="1"/>
    <xf numFmtId="171" fontId="4" fillId="5" borderId="0" xfId="2" applyNumberFormat="1" applyFont="1" applyFill="1" applyBorder="1"/>
    <xf numFmtId="171" fontId="10" fillId="5" borderId="0" xfId="2" applyNumberFormat="1" applyFont="1" applyFill="1" applyBorder="1"/>
    <xf numFmtId="173" fontId="0" fillId="0" borderId="0" xfId="1" applyNumberFormat="1" applyFont="1" applyBorder="1"/>
    <xf numFmtId="171" fontId="8" fillId="5" borderId="15" xfId="2" applyNumberFormat="1" applyFont="1" applyFill="1" applyBorder="1"/>
    <xf numFmtId="169" fontId="1" fillId="9" borderId="10" xfId="1" applyNumberFormat="1" applyFont="1" applyFill="1" applyBorder="1" applyProtection="1"/>
    <xf numFmtId="164" fontId="0" fillId="0" borderId="0" xfId="3" applyNumberFormat="1" applyFont="1" applyBorder="1" applyProtection="1"/>
    <xf numFmtId="171" fontId="4" fillId="4" borderId="0" xfId="2" applyNumberFormat="1" applyFont="1" applyFill="1" applyBorder="1" applyProtection="1"/>
    <xf numFmtId="166" fontId="4" fillId="4" borderId="0" xfId="1" applyNumberFormat="1" applyFont="1" applyFill="1" applyBorder="1" applyProtection="1"/>
    <xf numFmtId="169" fontId="0" fillId="6" borderId="0" xfId="1" applyNumberFormat="1" applyFont="1" applyFill="1" applyBorder="1" applyProtection="1"/>
    <xf numFmtId="166" fontId="0" fillId="6" borderId="0" xfId="1" applyNumberFormat="1" applyFont="1" applyFill="1" applyBorder="1" applyAlignment="1" applyProtection="1">
      <alignment horizontal="right"/>
    </xf>
    <xf numFmtId="166" fontId="3" fillId="0" borderId="0" xfId="1" applyNumberFormat="1" applyFont="1" applyBorder="1" applyProtection="1"/>
    <xf numFmtId="171" fontId="7" fillId="17" borderId="0" xfId="2" applyNumberFormat="1" applyFont="1" applyFill="1" applyBorder="1" applyProtection="1"/>
    <xf numFmtId="169" fontId="35" fillId="0" borderId="0" xfId="1" applyNumberFormat="1" applyFont="1" applyBorder="1" applyAlignment="1" applyProtection="1">
      <alignment horizontal="left"/>
    </xf>
    <xf numFmtId="169" fontId="0" fillId="0" borderId="0" xfId="1" applyNumberFormat="1" applyFont="1" applyBorder="1" applyAlignment="1" applyProtection="1">
      <alignment horizontal="right"/>
    </xf>
    <xf numFmtId="171" fontId="0" fillId="5" borderId="23" xfId="2" applyNumberFormat="1" applyFont="1" applyFill="1" applyBorder="1" applyProtection="1">
      <protection locked="0"/>
    </xf>
    <xf numFmtId="171" fontId="0" fillId="5" borderId="21" xfId="2" applyNumberFormat="1" applyFont="1" applyFill="1" applyBorder="1" applyProtection="1">
      <protection locked="0"/>
    </xf>
    <xf numFmtId="0" fontId="0" fillId="5" borderId="0" xfId="2" applyNumberFormat="1" applyFont="1" applyFill="1" applyProtection="1"/>
    <xf numFmtId="0" fontId="0" fillId="0" borderId="27" xfId="0" applyFill="1" applyBorder="1" applyAlignment="1" applyProtection="1">
      <alignment wrapText="1"/>
      <protection locked="0"/>
    </xf>
    <xf numFmtId="0" fontId="0" fillId="0" borderId="10" xfId="0" applyFill="1" applyBorder="1" applyAlignment="1" applyProtection="1">
      <alignment wrapText="1"/>
      <protection locked="0"/>
    </xf>
    <xf numFmtId="0" fontId="0" fillId="0" borderId="17" xfId="0" applyFill="1" applyBorder="1" applyAlignment="1" applyProtection="1">
      <alignment wrapText="1"/>
      <protection locked="0"/>
    </xf>
    <xf numFmtId="0" fontId="7" fillId="0" borderId="8"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166" fontId="4" fillId="0" borderId="0" xfId="1" applyNumberFormat="1" applyFont="1" applyFill="1" applyBorder="1" applyAlignment="1">
      <alignment horizontal="center" vertical="center" wrapText="1"/>
    </xf>
    <xf numFmtId="0" fontId="4" fillId="0" borderId="0" xfId="0" applyFont="1" applyFill="1" applyBorder="1" applyAlignment="1">
      <alignment horizontal="center" wrapText="1"/>
    </xf>
    <xf numFmtId="169" fontId="4" fillId="0" borderId="0" xfId="1" applyNumberFormat="1" applyFont="1" applyFill="1" applyBorder="1" applyAlignment="1">
      <alignment horizontal="center" vertical="center" wrapText="1"/>
    </xf>
    <xf numFmtId="169" fontId="0" fillId="0" borderId="0" xfId="1" applyNumberFormat="1" applyFont="1" applyFill="1" applyBorder="1" applyAlignment="1">
      <alignment horizontal="center"/>
    </xf>
    <xf numFmtId="169" fontId="0" fillId="9" borderId="10" xfId="1" applyNumberFormat="1" applyFont="1" applyFill="1" applyBorder="1" applyAlignment="1">
      <alignment horizontal="center" wrapText="1"/>
    </xf>
    <xf numFmtId="169" fontId="0" fillId="0" borderId="0" xfId="1" applyNumberFormat="1" applyFont="1" applyFill="1" applyBorder="1" applyAlignment="1" applyProtection="1">
      <alignment horizontal="center"/>
    </xf>
    <xf numFmtId="169" fontId="9" fillId="10" borderId="35" xfId="1" applyNumberFormat="1" applyFont="1" applyFill="1" applyBorder="1" applyAlignment="1">
      <alignment wrapText="1"/>
    </xf>
    <xf numFmtId="169" fontId="9" fillId="10" borderId="38" xfId="1" applyNumberFormat="1" applyFont="1" applyFill="1" applyBorder="1" applyAlignment="1">
      <alignment wrapText="1"/>
    </xf>
    <xf numFmtId="169" fontId="9" fillId="10" borderId="32" xfId="1" applyNumberFormat="1" applyFont="1" applyFill="1" applyBorder="1" applyAlignment="1">
      <alignment wrapText="1"/>
    </xf>
    <xf numFmtId="169" fontId="9" fillId="10" borderId="36" xfId="1" applyNumberFormat="1" applyFont="1" applyFill="1" applyBorder="1" applyAlignment="1">
      <alignment wrapText="1"/>
    </xf>
    <xf numFmtId="169" fontId="9" fillId="10" borderId="40" xfId="1" applyNumberFormat="1" applyFont="1" applyFill="1" applyBorder="1" applyAlignment="1">
      <alignment wrapText="1"/>
    </xf>
    <xf numFmtId="169" fontId="9" fillId="10" borderId="34" xfId="1" applyNumberFormat="1" applyFont="1" applyFill="1" applyBorder="1" applyAlignment="1">
      <alignment wrapText="1"/>
    </xf>
    <xf numFmtId="0" fontId="23" fillId="0" borderId="0" xfId="4" applyAlignment="1">
      <alignment horizontal="left"/>
    </xf>
    <xf numFmtId="0" fontId="4" fillId="0" borderId="2" xfId="0" applyFont="1" applyFill="1" applyBorder="1" applyAlignment="1">
      <alignment wrapText="1"/>
    </xf>
    <xf numFmtId="0" fontId="4" fillId="18" borderId="3" xfId="0" applyFont="1" applyFill="1" applyBorder="1" applyAlignment="1">
      <alignment wrapText="1"/>
    </xf>
    <xf numFmtId="169" fontId="19" fillId="0" borderId="0" xfId="1" applyNumberFormat="1" applyFont="1" applyAlignment="1"/>
    <xf numFmtId="0" fontId="32" fillId="5" borderId="29" xfId="0" applyFont="1" applyFill="1" applyBorder="1" applyAlignment="1">
      <alignment horizontal="center"/>
    </xf>
    <xf numFmtId="0" fontId="13" fillId="0" borderId="11" xfId="0" applyFont="1" applyBorder="1" applyAlignment="1">
      <alignment horizontal="center"/>
    </xf>
    <xf numFmtId="0" fontId="32" fillId="5" borderId="28" xfId="0" applyFont="1" applyFill="1" applyBorder="1" applyAlignment="1">
      <alignment horizontal="center"/>
    </xf>
    <xf numFmtId="174" fontId="32" fillId="0" borderId="34" xfId="0" applyNumberFormat="1" applyFont="1" applyBorder="1" applyAlignment="1">
      <alignment horizontal="center"/>
    </xf>
    <xf numFmtId="169" fontId="7" fillId="19" borderId="0" xfId="1" applyNumberFormat="1" applyFont="1" applyFill="1" applyBorder="1"/>
    <xf numFmtId="0" fontId="39" fillId="5" borderId="29"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41" xfId="0" applyFont="1" applyFill="1" applyBorder="1" applyAlignment="1">
      <alignment horizontal="center" vertical="center"/>
    </xf>
    <xf numFmtId="0" fontId="23" fillId="0" borderId="29" xfId="4" applyBorder="1" applyAlignment="1">
      <alignment vertical="center"/>
    </xf>
    <xf numFmtId="175" fontId="7" fillId="0" borderId="44" xfId="0" applyNumberFormat="1" applyFont="1" applyBorder="1" applyAlignment="1">
      <alignment vertical="center" wrapText="1"/>
    </xf>
    <xf numFmtId="0" fontId="31" fillId="0" borderId="45" xfId="0" applyFont="1" applyFill="1" applyBorder="1" applyAlignment="1">
      <alignment vertical="center" wrapText="1"/>
    </xf>
    <xf numFmtId="0" fontId="39" fillId="5" borderId="42" xfId="0" applyFont="1" applyFill="1" applyBorder="1" applyAlignment="1">
      <alignment horizontal="center" vertical="center"/>
    </xf>
    <xf numFmtId="0" fontId="7" fillId="0" borderId="42" xfId="0" applyFont="1" applyBorder="1" applyAlignment="1">
      <alignment horizontal="left" vertical="center" wrapText="1"/>
    </xf>
    <xf numFmtId="175" fontId="0" fillId="0" borderId="42" xfId="0" applyNumberFormat="1" applyBorder="1" applyAlignment="1">
      <alignment vertical="center" wrapText="1"/>
    </xf>
    <xf numFmtId="0" fontId="40" fillId="0" borderId="46" xfId="0" applyFont="1" applyBorder="1" applyAlignment="1">
      <alignment horizontal="left" vertical="center" wrapText="1"/>
    </xf>
    <xf numFmtId="175" fontId="7" fillId="0" borderId="42" xfId="0" applyNumberFormat="1" applyFont="1" applyBorder="1" applyAlignment="1">
      <alignment vertical="center" wrapText="1"/>
    </xf>
    <xf numFmtId="0" fontId="7" fillId="0" borderId="29" xfId="0" applyFont="1" applyBorder="1" applyAlignment="1">
      <alignment horizontal="left" vertical="center" wrapText="1"/>
    </xf>
    <xf numFmtId="167" fontId="0" fillId="0" borderId="45" xfId="0" applyNumberFormat="1" applyFill="1" applyBorder="1" applyAlignment="1">
      <alignment horizontal="left" vertical="center" wrapText="1"/>
    </xf>
    <xf numFmtId="0" fontId="40" fillId="0" borderId="47" xfId="0" applyFont="1" applyBorder="1" applyAlignment="1">
      <alignment horizontal="left" vertical="center" wrapText="1"/>
    </xf>
    <xf numFmtId="0" fontId="39" fillId="5" borderId="39" xfId="0" applyFont="1" applyFill="1" applyBorder="1" applyAlignment="1">
      <alignment horizontal="center" vertical="center"/>
    </xf>
    <xf numFmtId="0" fontId="7" fillId="0" borderId="39" xfId="0" applyFont="1" applyBorder="1" applyAlignment="1">
      <alignment horizontal="justify" vertical="center" wrapText="1"/>
    </xf>
    <xf numFmtId="175" fontId="7" fillId="0" borderId="39" xfId="0" applyNumberFormat="1" applyFont="1" applyBorder="1" applyAlignment="1">
      <alignment vertical="center" wrapText="1"/>
    </xf>
    <xf numFmtId="0" fontId="0" fillId="0" borderId="13" xfId="0" applyBorder="1" applyAlignment="1">
      <alignment vertical="center" wrapText="1"/>
    </xf>
    <xf numFmtId="0" fontId="31" fillId="0" borderId="45" xfId="0" applyFont="1" applyBorder="1" applyAlignment="1">
      <alignment vertical="center" wrapText="1"/>
    </xf>
    <xf numFmtId="0" fontId="41" fillId="0" borderId="42" xfId="0" applyFont="1" applyBorder="1" applyAlignment="1">
      <alignment horizontal="justify" vertical="center" wrapText="1"/>
    </xf>
    <xf numFmtId="0" fontId="7" fillId="0" borderId="42" xfId="0" applyFont="1" applyBorder="1" applyAlignment="1">
      <alignment horizontal="justify" vertical="center" wrapText="1"/>
    </xf>
    <xf numFmtId="0" fontId="0" fillId="0" borderId="45" xfId="0" applyBorder="1" applyAlignment="1">
      <alignment vertical="center" wrapText="1"/>
    </xf>
    <xf numFmtId="0" fontId="42" fillId="0" borderId="45" xfId="0" applyFont="1" applyBorder="1" applyAlignment="1">
      <alignment horizontal="justify" vertical="center" wrapText="1"/>
    </xf>
    <xf numFmtId="0" fontId="41" fillId="0" borderId="42" xfId="0" applyFont="1" applyBorder="1" applyAlignment="1">
      <alignment vertical="center" wrapText="1"/>
    </xf>
    <xf numFmtId="0" fontId="0" fillId="0" borderId="42" xfId="0" applyBorder="1" applyAlignment="1">
      <alignment horizontal="left" vertical="center" wrapText="1"/>
    </xf>
    <xf numFmtId="0" fontId="42" fillId="0" borderId="45" xfId="0" applyFont="1" applyBorder="1" applyAlignment="1">
      <alignment vertical="center" wrapText="1"/>
    </xf>
    <xf numFmtId="169" fontId="0" fillId="9" borderId="2" xfId="1" applyNumberFormat="1" applyFont="1" applyFill="1" applyBorder="1" applyProtection="1"/>
    <xf numFmtId="169" fontId="0" fillId="10" borderId="29" xfId="1" applyNumberFormat="1" applyFont="1" applyFill="1" applyBorder="1" applyAlignment="1">
      <alignment horizontal="right"/>
    </xf>
    <xf numFmtId="169" fontId="0" fillId="4" borderId="0" xfId="1" applyNumberFormat="1" applyFont="1" applyFill="1" applyProtection="1"/>
    <xf numFmtId="169" fontId="9" fillId="0" borderId="0" xfId="1" applyNumberFormat="1" applyFont="1"/>
    <xf numFmtId="0" fontId="4" fillId="0" borderId="0" xfId="0" applyFont="1" applyProtection="1"/>
    <xf numFmtId="169" fontId="4" fillId="0" borderId="0" xfId="1" applyNumberFormat="1" applyFont="1" applyAlignment="1">
      <alignment horizontal="left" indent="4"/>
    </xf>
    <xf numFmtId="169" fontId="10" fillId="8" borderId="0" xfId="1" applyNumberFormat="1" applyFont="1" applyFill="1" applyBorder="1" applyProtection="1"/>
    <xf numFmtId="169" fontId="1" fillId="4" borderId="0" xfId="1" applyNumberFormat="1" applyFont="1" applyFill="1"/>
    <xf numFmtId="169" fontId="13" fillId="4" borderId="0" xfId="1" applyNumberFormat="1" applyFont="1" applyFill="1"/>
    <xf numFmtId="0" fontId="0" fillId="0" borderId="0" xfId="0" applyAlignment="1">
      <alignment horizontal="left" vertical="center"/>
    </xf>
    <xf numFmtId="0" fontId="40" fillId="0" borderId="46" xfId="0" applyFont="1" applyFill="1" applyBorder="1" applyAlignment="1">
      <alignment horizontal="left" vertical="center" wrapText="1"/>
    </xf>
    <xf numFmtId="0" fontId="0" fillId="0" borderId="42" xfId="0" applyFill="1" applyBorder="1" applyAlignment="1">
      <alignment horizontal="left" vertical="center"/>
    </xf>
    <xf numFmtId="175" fontId="7" fillId="0" borderId="42" xfId="0" applyNumberFormat="1" applyFont="1" applyFill="1"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0" xfId="0" applyAlignment="1">
      <alignment wrapText="1"/>
    </xf>
    <xf numFmtId="0" fontId="43" fillId="11" borderId="37" xfId="0" applyFont="1" applyFill="1" applyBorder="1" applyAlignment="1">
      <alignment horizontal="center" vertical="top" wrapText="1"/>
    </xf>
    <xf numFmtId="0" fontId="43" fillId="11" borderId="0" xfId="0" applyFont="1" applyFill="1" applyBorder="1" applyAlignment="1">
      <alignment horizontal="center" vertical="top"/>
    </xf>
    <xf numFmtId="0" fontId="43" fillId="11" borderId="33" xfId="0" applyFont="1" applyFill="1" applyBorder="1" applyAlignment="1">
      <alignment horizontal="center" vertical="top"/>
    </xf>
    <xf numFmtId="0" fontId="40" fillId="0" borderId="43" xfId="0" applyFont="1" applyBorder="1" applyAlignment="1">
      <alignment horizontal="left" vertical="center" wrapText="1"/>
    </xf>
    <xf numFmtId="0" fontId="40" fillId="0" borderId="46" xfId="0" applyFont="1" applyBorder="1" applyAlignment="1">
      <alignment horizontal="left" vertical="center" wrapText="1"/>
    </xf>
    <xf numFmtId="0" fontId="36" fillId="20" borderId="0" xfId="0" applyFont="1" applyFill="1" applyBorder="1" applyAlignment="1">
      <alignment horizontal="left" vertical="center"/>
    </xf>
    <xf numFmtId="0" fontId="37" fillId="11" borderId="12" xfId="0" applyFont="1" applyFill="1" applyBorder="1" applyAlignment="1">
      <alignment horizontal="center" vertical="center" wrapText="1"/>
    </xf>
    <xf numFmtId="0" fontId="37" fillId="11" borderId="14" xfId="0" applyFont="1" applyFill="1" applyBorder="1" applyAlignment="1">
      <alignment horizontal="center" vertical="center"/>
    </xf>
    <xf numFmtId="0" fontId="37" fillId="11" borderId="11" xfId="0" applyFont="1" applyFill="1" applyBorder="1" applyAlignment="1">
      <alignment horizontal="center" vertical="center"/>
    </xf>
    <xf numFmtId="169" fontId="15" fillId="11" borderId="0" xfId="1" applyNumberFormat="1" applyFont="1" applyFill="1" applyAlignment="1">
      <alignment horizontal="center"/>
    </xf>
    <xf numFmtId="169" fontId="26" fillId="0" borderId="0" xfId="1" applyNumberFormat="1" applyFont="1" applyBorder="1" applyAlignment="1">
      <alignment horizontal="center" wrapText="1"/>
    </xf>
    <xf numFmtId="169" fontId="26" fillId="0" borderId="2" xfId="1" applyNumberFormat="1" applyFont="1" applyBorder="1" applyAlignment="1">
      <alignment horizontal="center" wrapText="1"/>
    </xf>
    <xf numFmtId="0" fontId="4" fillId="13" borderId="2" xfId="0" applyFont="1" applyFill="1" applyBorder="1" applyAlignment="1">
      <alignment horizontal="center"/>
    </xf>
    <xf numFmtId="0" fontId="4" fillId="3" borderId="27" xfId="0" applyFont="1" applyFill="1" applyBorder="1" applyAlignment="1">
      <alignment horizontal="center" wrapText="1"/>
    </xf>
    <xf numFmtId="0" fontId="4" fillId="3" borderId="10" xfId="0" applyFont="1" applyFill="1" applyBorder="1" applyAlignment="1">
      <alignment horizontal="center" wrapText="1"/>
    </xf>
    <xf numFmtId="0" fontId="4" fillId="3" borderId="17" xfId="0" applyFont="1" applyFill="1" applyBorder="1" applyAlignment="1">
      <alignment horizontal="center" wrapText="1"/>
    </xf>
    <xf numFmtId="169" fontId="0" fillId="0" borderId="0" xfId="1" applyNumberFormat="1" applyFont="1" applyFill="1" applyBorder="1" applyAlignment="1" applyProtection="1">
      <alignment horizontal="center"/>
    </xf>
    <xf numFmtId="169" fontId="4" fillId="4" borderId="0" xfId="1" applyNumberFormat="1" applyFont="1" applyFill="1" applyAlignment="1">
      <alignment horizontal="right" vertical="center"/>
    </xf>
    <xf numFmtId="169" fontId="21" fillId="0" borderId="0" xfId="1" applyNumberFormat="1" applyFont="1" applyAlignment="1">
      <alignment vertical="center"/>
    </xf>
    <xf numFmtId="169" fontId="4" fillId="7" borderId="5" xfId="1" applyNumberFormat="1" applyFont="1" applyFill="1" applyBorder="1" applyAlignment="1" applyProtection="1">
      <alignment horizontal="left" vertical="center" wrapText="1"/>
      <protection locked="0"/>
    </xf>
    <xf numFmtId="169" fontId="4" fillId="7" borderId="0" xfId="1" applyNumberFormat="1" applyFont="1" applyFill="1" applyBorder="1" applyAlignment="1" applyProtection="1">
      <alignment horizontal="left" vertical="center" wrapText="1"/>
      <protection locked="0"/>
    </xf>
  </cellXfs>
  <cellStyles count="9">
    <cellStyle name="Comma 2" xfId="6" xr:uid="{00000000-0005-0000-0000-000000000000}"/>
    <cellStyle name="Comma 3" xfId="5" xr:uid="{00000000-0005-0000-0000-000001000000}"/>
    <cellStyle name="Comma 4" xfId="8" xr:uid="{00000000-0005-0000-0000-000002000000}"/>
    <cellStyle name="Currency 2" xfId="7" xr:uid="{00000000-0005-0000-0000-000003000000}"/>
    <cellStyle name="Lien hypertexte" xfId="4" builtinId="8"/>
    <cellStyle name="Milliers" xfId="1" builtinId="3"/>
    <cellStyle name="Monétaire" xfId="2" builtinId="4"/>
    <cellStyle name="Normal" xfId="0" builtinId="0"/>
    <cellStyle name="Pourcentage" xfId="3" builtinId="5"/>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163285</xdr:colOff>
      <xdr:row>20</xdr:row>
      <xdr:rowOff>40822</xdr:rowOff>
    </xdr:from>
    <xdr:to>
      <xdr:col>9</xdr:col>
      <xdr:colOff>963339</xdr:colOff>
      <xdr:row>24</xdr:row>
      <xdr:rowOff>123372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4680856" y="3973286"/>
          <a:ext cx="1654129" cy="847725"/>
        </a:xfrm>
        <a:prstGeom prst="rect">
          <a:avLst/>
        </a:prstGeom>
      </xdr:spPr>
    </xdr:pic>
    <xdr:clientData/>
  </xdr:twoCellAnchor>
  <xdr:twoCellAnchor editAs="oneCell">
    <xdr:from>
      <xdr:col>2</xdr:col>
      <xdr:colOff>95263</xdr:colOff>
      <xdr:row>22</xdr:row>
      <xdr:rowOff>107156</xdr:rowOff>
    </xdr:from>
    <xdr:to>
      <xdr:col>3</xdr:col>
      <xdr:colOff>572216</xdr:colOff>
      <xdr:row>23</xdr:row>
      <xdr:rowOff>178911</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8701" y="4429125"/>
          <a:ext cx="1084171" cy="259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393700</xdr:colOff>
          <xdr:row>3</xdr:row>
          <xdr:rowOff>69850</xdr:rowOff>
        </xdr:from>
        <xdr:to>
          <xdr:col>2</xdr:col>
          <xdr:colOff>247650</xdr:colOff>
          <xdr:row>3</xdr:row>
          <xdr:rowOff>279400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16</xdr:row>
          <xdr:rowOff>209550</xdr:rowOff>
        </xdr:from>
        <xdr:to>
          <xdr:col>2</xdr:col>
          <xdr:colOff>222250</xdr:colOff>
          <xdr:row>16</xdr:row>
          <xdr:rowOff>419100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xdr:row>
          <xdr:rowOff>781050</xdr:rowOff>
        </xdr:from>
        <xdr:to>
          <xdr:col>2</xdr:col>
          <xdr:colOff>222250</xdr:colOff>
          <xdr:row>9</xdr:row>
          <xdr:rowOff>1200150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xdr:row>
          <xdr:rowOff>323850</xdr:rowOff>
        </xdr:from>
        <xdr:to>
          <xdr:col>2</xdr:col>
          <xdr:colOff>222250</xdr:colOff>
          <xdr:row>11</xdr:row>
          <xdr:rowOff>533400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13</xdr:row>
          <xdr:rowOff>133350</xdr:rowOff>
        </xdr:from>
        <xdr:to>
          <xdr:col>2</xdr:col>
          <xdr:colOff>228600</xdr:colOff>
          <xdr:row>13</xdr:row>
          <xdr:rowOff>342900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xdr:row>
          <xdr:rowOff>76200</xdr:rowOff>
        </xdr:from>
        <xdr:to>
          <xdr:col>2</xdr:col>
          <xdr:colOff>222250</xdr:colOff>
          <xdr:row>12</xdr:row>
          <xdr:rowOff>488950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14</xdr:row>
          <xdr:rowOff>336550</xdr:rowOff>
        </xdr:from>
        <xdr:to>
          <xdr:col>2</xdr:col>
          <xdr:colOff>209550</xdr:colOff>
          <xdr:row>14</xdr:row>
          <xdr:rowOff>660400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15</xdr:row>
          <xdr:rowOff>323850</xdr:rowOff>
        </xdr:from>
        <xdr:to>
          <xdr:col>2</xdr:col>
          <xdr:colOff>209550</xdr:colOff>
          <xdr:row>15</xdr:row>
          <xdr:rowOff>533400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10</xdr:row>
          <xdr:rowOff>323850</xdr:rowOff>
        </xdr:from>
        <xdr:to>
          <xdr:col>2</xdr:col>
          <xdr:colOff>247650</xdr:colOff>
          <xdr:row>10</xdr:row>
          <xdr:rowOff>533400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xdr:row>
          <xdr:rowOff>431800</xdr:rowOff>
        </xdr:from>
        <xdr:to>
          <xdr:col>2</xdr:col>
          <xdr:colOff>228600</xdr:colOff>
          <xdr:row>4</xdr:row>
          <xdr:rowOff>641350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5</xdr:row>
          <xdr:rowOff>1212850</xdr:rowOff>
        </xdr:from>
        <xdr:to>
          <xdr:col>2</xdr:col>
          <xdr:colOff>247650</xdr:colOff>
          <xdr:row>5</xdr:row>
          <xdr:rowOff>1422400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107950</xdr:rowOff>
        </xdr:from>
        <xdr:to>
          <xdr:col>2</xdr:col>
          <xdr:colOff>228600</xdr:colOff>
          <xdr:row>6</xdr:row>
          <xdr:rowOff>317500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7</xdr:row>
          <xdr:rowOff>374650</xdr:rowOff>
        </xdr:from>
        <xdr:to>
          <xdr:col>2</xdr:col>
          <xdr:colOff>247650</xdr:colOff>
          <xdr:row>7</xdr:row>
          <xdr:rowOff>590550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eppdscrmssa01.blob.core.windows.net/cmhcprodcontainer/sf/project/cmhc/pdfs/content/en/integrity-declaration.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03.cmhc-schl.gc.ca/hmip-pimh/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showGridLines="0" zoomScaleNormal="100" workbookViewId="0">
      <selection activeCell="M8" sqref="M8"/>
    </sheetView>
  </sheetViews>
  <sheetFormatPr baseColWidth="10" defaultColWidth="9.1796875" defaultRowHeight="14.5" x14ac:dyDescent="0.35"/>
  <cols>
    <col min="1" max="1" width="3.453125" customWidth="1"/>
    <col min="9" max="9" width="12.81640625" customWidth="1"/>
    <col min="10" max="10" width="21.7265625" customWidth="1"/>
  </cols>
  <sheetData>
    <row r="1" spans="1:11" ht="15" thickBot="1" x14ac:dyDescent="0.4">
      <c r="A1" s="225"/>
      <c r="B1" s="225"/>
      <c r="C1" s="225"/>
      <c r="D1" s="225"/>
      <c r="E1" s="225"/>
      <c r="F1" s="225"/>
      <c r="G1" s="225"/>
      <c r="H1" s="225"/>
      <c r="I1" s="225"/>
      <c r="J1" s="225"/>
      <c r="K1" s="225"/>
    </row>
    <row r="2" spans="1:11" ht="19" thickBot="1" x14ac:dyDescent="0.5">
      <c r="A2" s="225"/>
      <c r="B2" s="225"/>
      <c r="C2" s="225"/>
      <c r="D2" s="225"/>
      <c r="E2" s="225"/>
      <c r="F2" s="225"/>
      <c r="G2" s="225"/>
      <c r="H2" s="225"/>
      <c r="I2" s="405" t="s">
        <v>0</v>
      </c>
      <c r="J2" s="406" t="s">
        <v>1</v>
      </c>
      <c r="K2" s="225"/>
    </row>
    <row r="3" spans="1:11" ht="19" thickBot="1" x14ac:dyDescent="0.5">
      <c r="A3" s="225"/>
      <c r="B3" s="225"/>
      <c r="C3" s="225"/>
      <c r="D3" s="225"/>
      <c r="E3" s="225"/>
      <c r="F3" s="225"/>
      <c r="G3" s="225"/>
      <c r="H3" s="225"/>
      <c r="I3" s="407" t="s">
        <v>2</v>
      </c>
      <c r="J3" s="408">
        <v>44599</v>
      </c>
      <c r="K3" s="225"/>
    </row>
    <row r="4" spans="1:11" x14ac:dyDescent="0.35">
      <c r="A4" s="225"/>
      <c r="B4" s="225"/>
      <c r="C4" s="225"/>
      <c r="D4" s="225"/>
      <c r="E4" s="225"/>
      <c r="F4" s="225"/>
      <c r="G4" s="225"/>
      <c r="H4" s="225"/>
      <c r="I4" s="225"/>
      <c r="J4" s="225"/>
      <c r="K4" s="225"/>
    </row>
    <row r="5" spans="1:11" x14ac:dyDescent="0.35">
      <c r="A5" s="225"/>
      <c r="B5" s="450" t="s">
        <v>3</v>
      </c>
      <c r="C5" s="450"/>
      <c r="D5" s="450"/>
      <c r="E5" s="450"/>
      <c r="F5" s="450"/>
      <c r="G5" s="450"/>
      <c r="H5" s="450"/>
      <c r="I5" s="450"/>
      <c r="J5" s="450"/>
      <c r="K5" s="450"/>
    </row>
    <row r="6" spans="1:11" x14ac:dyDescent="0.35">
      <c r="A6" s="225"/>
      <c r="B6" s="450"/>
      <c r="C6" s="450"/>
      <c r="D6" s="450"/>
      <c r="E6" s="450"/>
      <c r="F6" s="450"/>
      <c r="G6" s="450"/>
      <c r="H6" s="450"/>
      <c r="I6" s="450"/>
      <c r="J6" s="450"/>
      <c r="K6" s="450"/>
    </row>
    <row r="7" spans="1:11" x14ac:dyDescent="0.35">
      <c r="A7" s="225"/>
      <c r="B7" s="450"/>
      <c r="C7" s="450"/>
      <c r="D7" s="450"/>
      <c r="E7" s="450"/>
      <c r="F7" s="450"/>
      <c r="G7" s="450"/>
      <c r="H7" s="450"/>
      <c r="I7" s="450"/>
      <c r="J7" s="450"/>
      <c r="K7" s="450"/>
    </row>
    <row r="8" spans="1:11" x14ac:dyDescent="0.35">
      <c r="A8" s="225"/>
      <c r="B8" s="450"/>
      <c r="C8" s="450"/>
      <c r="D8" s="450"/>
      <c r="E8" s="450"/>
      <c r="F8" s="450"/>
      <c r="G8" s="450"/>
      <c r="H8" s="450"/>
      <c r="I8" s="450"/>
      <c r="J8" s="450"/>
      <c r="K8" s="450"/>
    </row>
    <row r="9" spans="1:11" x14ac:dyDescent="0.35">
      <c r="A9" s="225"/>
      <c r="B9" s="450"/>
      <c r="C9" s="450"/>
      <c r="D9" s="450"/>
      <c r="E9" s="450"/>
      <c r="F9" s="450"/>
      <c r="G9" s="450"/>
      <c r="H9" s="450"/>
      <c r="I9" s="450"/>
      <c r="J9" s="450"/>
      <c r="K9" s="450"/>
    </row>
    <row r="10" spans="1:11" x14ac:dyDescent="0.35">
      <c r="A10" s="225"/>
      <c r="B10" s="450"/>
      <c r="C10" s="450"/>
      <c r="D10" s="450"/>
      <c r="E10" s="450"/>
      <c r="F10" s="450"/>
      <c r="G10" s="450"/>
      <c r="H10" s="450"/>
      <c r="I10" s="450"/>
      <c r="J10" s="450"/>
      <c r="K10" s="450"/>
    </row>
    <row r="11" spans="1:11" x14ac:dyDescent="0.35">
      <c r="A11" s="225"/>
      <c r="B11" s="450"/>
      <c r="C11" s="450"/>
      <c r="D11" s="450"/>
      <c r="E11" s="450"/>
      <c r="F11" s="450"/>
      <c r="G11" s="450"/>
      <c r="H11" s="450"/>
      <c r="I11" s="450"/>
      <c r="J11" s="450"/>
      <c r="K11" s="450"/>
    </row>
    <row r="12" spans="1:11" x14ac:dyDescent="0.35">
      <c r="A12" s="225"/>
      <c r="B12" s="450"/>
      <c r="C12" s="450"/>
      <c r="D12" s="450"/>
      <c r="E12" s="450"/>
      <c r="F12" s="450"/>
      <c r="G12" s="450"/>
      <c r="H12" s="450"/>
      <c r="I12" s="450"/>
      <c r="J12" s="450"/>
      <c r="K12" s="450"/>
    </row>
    <row r="13" spans="1:11" x14ac:dyDescent="0.35">
      <c r="A13" s="225"/>
      <c r="B13" s="450"/>
      <c r="C13" s="450"/>
      <c r="D13" s="450"/>
      <c r="E13" s="450"/>
      <c r="F13" s="450"/>
      <c r="G13" s="450"/>
      <c r="H13" s="450"/>
      <c r="I13" s="450"/>
      <c r="J13" s="450"/>
      <c r="K13" s="450"/>
    </row>
    <row r="14" spans="1:11" x14ac:dyDescent="0.35">
      <c r="A14" s="225"/>
      <c r="B14" s="450"/>
      <c r="C14" s="450"/>
      <c r="D14" s="450"/>
      <c r="E14" s="450"/>
      <c r="F14" s="450"/>
      <c r="G14" s="450"/>
      <c r="H14" s="450"/>
      <c r="I14" s="450"/>
      <c r="J14" s="450"/>
      <c r="K14" s="450"/>
    </row>
    <row r="15" spans="1:11" x14ac:dyDescent="0.35">
      <c r="A15" s="225"/>
      <c r="B15" s="450"/>
      <c r="C15" s="450"/>
      <c r="D15" s="450"/>
      <c r="E15" s="450"/>
      <c r="F15" s="450"/>
      <c r="G15" s="450"/>
      <c r="H15" s="450"/>
      <c r="I15" s="450"/>
      <c r="J15" s="450"/>
      <c r="K15" s="450"/>
    </row>
    <row r="16" spans="1:11" x14ac:dyDescent="0.35">
      <c r="A16" s="225"/>
      <c r="B16" s="450"/>
      <c r="C16" s="450"/>
      <c r="D16" s="450"/>
      <c r="E16" s="450"/>
      <c r="F16" s="450"/>
      <c r="G16" s="450"/>
      <c r="H16" s="450"/>
      <c r="I16" s="450"/>
      <c r="J16" s="450"/>
      <c r="K16" s="450"/>
    </row>
    <row r="17" spans="2:11" x14ac:dyDescent="0.35">
      <c r="B17" s="451" t="s">
        <v>4</v>
      </c>
      <c r="C17" s="451"/>
      <c r="D17" s="451"/>
      <c r="E17" s="451"/>
      <c r="F17" s="451"/>
      <c r="G17" s="451"/>
      <c r="H17" s="451"/>
      <c r="I17" s="451"/>
      <c r="J17" s="451"/>
      <c r="K17" s="451"/>
    </row>
    <row r="18" spans="2:11" x14ac:dyDescent="0.35">
      <c r="B18" s="451"/>
      <c r="C18" s="451"/>
      <c r="D18" s="451"/>
      <c r="E18" s="451"/>
      <c r="F18" s="451"/>
      <c r="G18" s="451"/>
      <c r="H18" s="451"/>
      <c r="I18" s="451"/>
      <c r="J18" s="451"/>
      <c r="K18" s="451"/>
    </row>
    <row r="19" spans="2:11" x14ac:dyDescent="0.35">
      <c r="B19" s="451"/>
      <c r="C19" s="451"/>
      <c r="D19" s="451"/>
      <c r="E19" s="451"/>
      <c r="F19" s="451"/>
      <c r="G19" s="451"/>
      <c r="H19" s="451"/>
      <c r="I19" s="451"/>
      <c r="J19" s="451"/>
      <c r="K19" s="451"/>
    </row>
    <row r="20" spans="2:11" x14ac:dyDescent="0.35">
      <c r="B20" s="451"/>
      <c r="C20" s="451"/>
      <c r="D20" s="451"/>
      <c r="E20" s="451"/>
      <c r="F20" s="451"/>
      <c r="G20" s="451"/>
      <c r="H20" s="451"/>
      <c r="I20" s="451"/>
      <c r="J20" s="451"/>
      <c r="K20" s="451"/>
    </row>
  </sheetData>
  <sheetProtection algorithmName="SHA-512" hashValue="HdV9CAGd3eO3hvEkPoPxdORs9H6CGkkeNcVCjBpKOewcoGuLROGSyH/aBYxOsLYAz/fAepGwIZvcDjxL0zsn9Q==" saltValue="VfyZVZ/qIrXAn0TaKLB68A==" spinCount="100000" sheet="1"/>
  <mergeCells count="2">
    <mergeCell ref="B5:K16"/>
    <mergeCell ref="B17:K20"/>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zoomScale="71" zoomScaleNormal="71" workbookViewId="0">
      <selection activeCell="D5" sqref="D5"/>
    </sheetView>
  </sheetViews>
  <sheetFormatPr baseColWidth="10" defaultColWidth="9.1796875" defaultRowHeight="14.5" x14ac:dyDescent="0.35"/>
  <cols>
    <col min="1" max="1" width="27.7265625" style="225" bestFit="1" customWidth="1"/>
    <col min="2" max="2" width="14.453125" style="225" bestFit="1" customWidth="1"/>
    <col min="3" max="3" width="54.1796875" style="225" customWidth="1"/>
    <col min="4" max="4" width="88.7265625" style="225" customWidth="1"/>
    <col min="5" max="5" width="61" style="225" customWidth="1"/>
    <col min="6" max="16384" width="9.1796875" style="225"/>
  </cols>
  <sheetData>
    <row r="1" spans="1:5" ht="34" thickBot="1" x14ac:dyDescent="0.4">
      <c r="A1" s="457" t="s">
        <v>266</v>
      </c>
      <c r="B1" s="457"/>
      <c r="C1" s="457"/>
      <c r="D1" s="457"/>
      <c r="E1" s="457"/>
    </row>
    <row r="2" spans="1:5" ht="76.5" customHeight="1" thickBot="1" x14ac:dyDescent="0.4">
      <c r="A2" s="458" t="s">
        <v>267</v>
      </c>
      <c r="B2" s="459"/>
      <c r="C2" s="459"/>
      <c r="D2" s="459"/>
      <c r="E2" s="460"/>
    </row>
    <row r="3" spans="1:5" ht="18.5" thickBot="1" x14ac:dyDescent="0.4">
      <c r="A3" s="410" t="s">
        <v>204</v>
      </c>
      <c r="B3" s="410" t="s">
        <v>205</v>
      </c>
      <c r="C3" s="411" t="s">
        <v>206</v>
      </c>
      <c r="D3" s="411" t="s">
        <v>207</v>
      </c>
      <c r="E3" s="410" t="s">
        <v>208</v>
      </c>
    </row>
    <row r="4" spans="1:5" ht="29.25" customHeight="1" thickBot="1" x14ac:dyDescent="0.4">
      <c r="A4" s="455" t="s">
        <v>209</v>
      </c>
      <c r="B4" s="412"/>
      <c r="C4" s="413" t="s">
        <v>210</v>
      </c>
      <c r="D4" s="414" t="s">
        <v>211</v>
      </c>
      <c r="E4" s="415"/>
    </row>
    <row r="5" spans="1:5" ht="83.25" customHeight="1" thickBot="1" x14ac:dyDescent="0.4">
      <c r="A5" s="456"/>
      <c r="B5" s="416"/>
      <c r="C5" s="417" t="s">
        <v>212</v>
      </c>
      <c r="D5" s="418" t="s">
        <v>246</v>
      </c>
      <c r="E5" s="415"/>
    </row>
    <row r="6" spans="1:5" ht="206.25" customHeight="1" thickBot="1" x14ac:dyDescent="0.4">
      <c r="A6" s="419" t="s">
        <v>213</v>
      </c>
      <c r="B6" s="416"/>
      <c r="C6" s="445" t="s">
        <v>214</v>
      </c>
      <c r="D6" s="420" t="s">
        <v>245</v>
      </c>
      <c r="E6" s="415"/>
    </row>
    <row r="7" spans="1:5" ht="33.75" customHeight="1" thickBot="1" x14ac:dyDescent="0.4">
      <c r="A7" s="419" t="s">
        <v>215</v>
      </c>
      <c r="B7" s="412"/>
      <c r="C7" s="421" t="s">
        <v>216</v>
      </c>
      <c r="D7" s="414" t="s">
        <v>217</v>
      </c>
      <c r="E7" s="415"/>
    </row>
    <row r="8" spans="1:5" ht="90" customHeight="1" thickBot="1" x14ac:dyDescent="0.4">
      <c r="A8" s="419" t="s">
        <v>218</v>
      </c>
      <c r="B8" s="416"/>
      <c r="C8" s="417" t="s">
        <v>242</v>
      </c>
      <c r="D8" s="418" t="s">
        <v>241</v>
      </c>
      <c r="E8" s="415"/>
    </row>
    <row r="9" spans="1:5" ht="80.25" customHeight="1" thickBot="1" x14ac:dyDescent="0.4">
      <c r="A9" s="452" t="s">
        <v>265</v>
      </c>
      <c r="B9" s="453"/>
      <c r="C9" s="453"/>
      <c r="D9" s="453"/>
      <c r="E9" s="454"/>
    </row>
    <row r="10" spans="1:5" ht="165.75" customHeight="1" thickBot="1" x14ac:dyDescent="0.4">
      <c r="A10" s="423" t="s">
        <v>222</v>
      </c>
      <c r="B10" s="424"/>
      <c r="C10" s="425" t="s">
        <v>223</v>
      </c>
      <c r="D10" s="426" t="s">
        <v>240</v>
      </c>
      <c r="E10" s="427"/>
    </row>
    <row r="11" spans="1:5" ht="72.75" customHeight="1" thickBot="1" x14ac:dyDescent="0.4">
      <c r="A11" s="419" t="s">
        <v>239</v>
      </c>
      <c r="B11" s="416"/>
      <c r="C11" s="430" t="s">
        <v>238</v>
      </c>
      <c r="D11" s="420" t="s">
        <v>244</v>
      </c>
      <c r="E11" s="428"/>
    </row>
    <row r="12" spans="1:5" ht="66.75" customHeight="1" thickBot="1" x14ac:dyDescent="0.4">
      <c r="A12" s="419" t="s">
        <v>224</v>
      </c>
      <c r="B12" s="416"/>
      <c r="C12" s="417" t="s">
        <v>225</v>
      </c>
      <c r="D12" s="418" t="s">
        <v>226</v>
      </c>
      <c r="E12" s="431"/>
    </row>
    <row r="13" spans="1:5" ht="65.25" customHeight="1" thickBot="1" x14ac:dyDescent="0.4">
      <c r="A13" s="419" t="s">
        <v>227</v>
      </c>
      <c r="B13" s="416"/>
      <c r="C13" s="429" t="s">
        <v>228</v>
      </c>
      <c r="D13" s="430" t="s">
        <v>229</v>
      </c>
      <c r="E13" s="432"/>
    </row>
    <row r="14" spans="1:5" ht="37.5" customHeight="1" thickBot="1" x14ac:dyDescent="0.4">
      <c r="A14" s="419" t="s">
        <v>230</v>
      </c>
      <c r="B14" s="416"/>
      <c r="C14" s="429" t="s">
        <v>237</v>
      </c>
      <c r="D14" s="418" t="s">
        <v>236</v>
      </c>
      <c r="E14" s="431"/>
    </row>
    <row r="15" spans="1:5" ht="82.5" customHeight="1" thickBot="1" x14ac:dyDescent="0.4">
      <c r="A15" s="419" t="s">
        <v>231</v>
      </c>
      <c r="B15" s="416"/>
      <c r="C15" s="433" t="s">
        <v>232</v>
      </c>
      <c r="D15" s="418" t="s">
        <v>243</v>
      </c>
      <c r="E15" s="435"/>
    </row>
    <row r="16" spans="1:5" ht="83.25" customHeight="1" thickBot="1" x14ac:dyDescent="0.4">
      <c r="A16" s="419" t="s">
        <v>233</v>
      </c>
      <c r="B16" s="416"/>
      <c r="C16" s="429" t="s">
        <v>234</v>
      </c>
      <c r="D16" s="434" t="s">
        <v>235</v>
      </c>
      <c r="E16" s="428"/>
    </row>
    <row r="17" spans="1:5" ht="66.75" customHeight="1" thickBot="1" x14ac:dyDescent="0.4">
      <c r="A17" s="446" t="s">
        <v>219</v>
      </c>
      <c r="B17" s="416"/>
      <c r="C17" s="447" t="s">
        <v>220</v>
      </c>
      <c r="D17" s="448" t="s">
        <v>221</v>
      </c>
      <c r="E17" s="422"/>
    </row>
  </sheetData>
  <mergeCells count="4">
    <mergeCell ref="A9:E9"/>
    <mergeCell ref="A4:A5"/>
    <mergeCell ref="A1:E1"/>
    <mergeCell ref="A2:E2"/>
  </mergeCells>
  <hyperlinks>
    <hyperlink ref="C4" r:id="rId1" display="https://eppdscrmssa01.blob.core.windows.net/cmhcprodcontainer/sf/project/cmhc/pdfs/content/en/integrity-declaration.pdf" xr:uid="{00000000-0004-0000-01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1</xdr:col>
                    <xdr:colOff>393700</xdr:colOff>
                    <xdr:row>3</xdr:row>
                    <xdr:rowOff>69850</xdr:rowOff>
                  </from>
                  <to>
                    <xdr:col>2</xdr:col>
                    <xdr:colOff>247650</xdr:colOff>
                    <xdr:row>3</xdr:row>
                    <xdr:rowOff>279400</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1</xdr:col>
                    <xdr:colOff>374650</xdr:colOff>
                    <xdr:row>16</xdr:row>
                    <xdr:rowOff>209550</xdr:rowOff>
                  </from>
                  <to>
                    <xdr:col>2</xdr:col>
                    <xdr:colOff>222250</xdr:colOff>
                    <xdr:row>16</xdr:row>
                    <xdr:rowOff>419100</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1</xdr:col>
                    <xdr:colOff>374650</xdr:colOff>
                    <xdr:row>9</xdr:row>
                    <xdr:rowOff>781050</xdr:rowOff>
                  </from>
                  <to>
                    <xdr:col>2</xdr:col>
                    <xdr:colOff>222250</xdr:colOff>
                    <xdr:row>9</xdr:row>
                    <xdr:rowOff>1200150</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1</xdr:col>
                    <xdr:colOff>374650</xdr:colOff>
                    <xdr:row>11</xdr:row>
                    <xdr:rowOff>323850</xdr:rowOff>
                  </from>
                  <to>
                    <xdr:col>2</xdr:col>
                    <xdr:colOff>222250</xdr:colOff>
                    <xdr:row>11</xdr:row>
                    <xdr:rowOff>533400</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1</xdr:col>
                    <xdr:colOff>381000</xdr:colOff>
                    <xdr:row>13</xdr:row>
                    <xdr:rowOff>133350</xdr:rowOff>
                  </from>
                  <to>
                    <xdr:col>2</xdr:col>
                    <xdr:colOff>228600</xdr:colOff>
                    <xdr:row>13</xdr:row>
                    <xdr:rowOff>342900</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1</xdr:col>
                    <xdr:colOff>374650</xdr:colOff>
                    <xdr:row>12</xdr:row>
                    <xdr:rowOff>76200</xdr:rowOff>
                  </from>
                  <to>
                    <xdr:col>2</xdr:col>
                    <xdr:colOff>222250</xdr:colOff>
                    <xdr:row>12</xdr:row>
                    <xdr:rowOff>488950</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1</xdr:col>
                    <xdr:colOff>361950</xdr:colOff>
                    <xdr:row>14</xdr:row>
                    <xdr:rowOff>336550</xdr:rowOff>
                  </from>
                  <to>
                    <xdr:col>2</xdr:col>
                    <xdr:colOff>209550</xdr:colOff>
                    <xdr:row>14</xdr:row>
                    <xdr:rowOff>660400</xdr:rowOff>
                  </to>
                </anchor>
              </controlPr>
            </control>
          </mc:Choice>
        </mc:AlternateContent>
        <mc:AlternateContent xmlns:mc="http://schemas.openxmlformats.org/markup-compatibility/2006">
          <mc:Choice Requires="x14">
            <control shapeId="11272" r:id="rId12" name="Check Box 8">
              <controlPr defaultSize="0" autoFill="0" autoLine="0" autoPict="0">
                <anchor moveWithCells="1">
                  <from>
                    <xdr:col>1</xdr:col>
                    <xdr:colOff>361950</xdr:colOff>
                    <xdr:row>15</xdr:row>
                    <xdr:rowOff>323850</xdr:rowOff>
                  </from>
                  <to>
                    <xdr:col>2</xdr:col>
                    <xdr:colOff>209550</xdr:colOff>
                    <xdr:row>15</xdr:row>
                    <xdr:rowOff>533400</xdr:rowOff>
                  </to>
                </anchor>
              </controlPr>
            </control>
          </mc:Choice>
        </mc:AlternateContent>
        <mc:AlternateContent xmlns:mc="http://schemas.openxmlformats.org/markup-compatibility/2006">
          <mc:Choice Requires="x14">
            <control shapeId="11273" r:id="rId13" name="Check Box 9">
              <controlPr defaultSize="0" autoFill="0" autoLine="0" autoPict="0">
                <anchor moveWithCells="1">
                  <from>
                    <xdr:col>1</xdr:col>
                    <xdr:colOff>393700</xdr:colOff>
                    <xdr:row>10</xdr:row>
                    <xdr:rowOff>323850</xdr:rowOff>
                  </from>
                  <to>
                    <xdr:col>2</xdr:col>
                    <xdr:colOff>247650</xdr:colOff>
                    <xdr:row>10</xdr:row>
                    <xdr:rowOff>533400</xdr:rowOff>
                  </to>
                </anchor>
              </controlPr>
            </control>
          </mc:Choice>
        </mc:AlternateContent>
        <mc:AlternateContent xmlns:mc="http://schemas.openxmlformats.org/markup-compatibility/2006">
          <mc:Choice Requires="x14">
            <control shapeId="11274" r:id="rId14" name="Check Box 10">
              <controlPr defaultSize="0" autoFill="0" autoLine="0" autoPict="0">
                <anchor moveWithCells="1">
                  <from>
                    <xdr:col>1</xdr:col>
                    <xdr:colOff>381000</xdr:colOff>
                    <xdr:row>4</xdr:row>
                    <xdr:rowOff>431800</xdr:rowOff>
                  </from>
                  <to>
                    <xdr:col>2</xdr:col>
                    <xdr:colOff>228600</xdr:colOff>
                    <xdr:row>4</xdr:row>
                    <xdr:rowOff>641350</xdr:rowOff>
                  </to>
                </anchor>
              </controlPr>
            </control>
          </mc:Choice>
        </mc:AlternateContent>
        <mc:AlternateContent xmlns:mc="http://schemas.openxmlformats.org/markup-compatibility/2006">
          <mc:Choice Requires="x14">
            <control shapeId="11275" r:id="rId15" name="Check Box 11">
              <controlPr defaultSize="0" autoFill="0" autoLine="0" autoPict="0">
                <anchor moveWithCells="1">
                  <from>
                    <xdr:col>1</xdr:col>
                    <xdr:colOff>393700</xdr:colOff>
                    <xdr:row>5</xdr:row>
                    <xdr:rowOff>1212850</xdr:rowOff>
                  </from>
                  <to>
                    <xdr:col>2</xdr:col>
                    <xdr:colOff>247650</xdr:colOff>
                    <xdr:row>5</xdr:row>
                    <xdr:rowOff>1422400</xdr:rowOff>
                  </to>
                </anchor>
              </controlPr>
            </control>
          </mc:Choice>
        </mc:AlternateContent>
        <mc:AlternateContent xmlns:mc="http://schemas.openxmlformats.org/markup-compatibility/2006">
          <mc:Choice Requires="x14">
            <control shapeId="11276" r:id="rId16" name="Check Box 12">
              <controlPr defaultSize="0" autoFill="0" autoLine="0" autoPict="0">
                <anchor moveWithCells="1">
                  <from>
                    <xdr:col>1</xdr:col>
                    <xdr:colOff>381000</xdr:colOff>
                    <xdr:row>6</xdr:row>
                    <xdr:rowOff>107950</xdr:rowOff>
                  </from>
                  <to>
                    <xdr:col>2</xdr:col>
                    <xdr:colOff>228600</xdr:colOff>
                    <xdr:row>6</xdr:row>
                    <xdr:rowOff>317500</xdr:rowOff>
                  </to>
                </anchor>
              </controlPr>
            </control>
          </mc:Choice>
        </mc:AlternateContent>
        <mc:AlternateContent xmlns:mc="http://schemas.openxmlformats.org/markup-compatibility/2006">
          <mc:Choice Requires="x14">
            <control shapeId="11277" r:id="rId17" name="Check Box 13">
              <controlPr defaultSize="0" autoFill="0" autoLine="0" autoPict="0">
                <anchor moveWithCells="1">
                  <from>
                    <xdr:col>1</xdr:col>
                    <xdr:colOff>393700</xdr:colOff>
                    <xdr:row>7</xdr:row>
                    <xdr:rowOff>374650</xdr:rowOff>
                  </from>
                  <to>
                    <xdr:col>2</xdr:col>
                    <xdr:colOff>247650</xdr:colOff>
                    <xdr:row>7</xdr:row>
                    <xdr:rowOff>590550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9"/>
  <sheetViews>
    <sheetView tabSelected="1" zoomScale="80" zoomScaleNormal="80" workbookViewId="0">
      <selection activeCell="I7" sqref="I7"/>
    </sheetView>
  </sheetViews>
  <sheetFormatPr baseColWidth="10" defaultColWidth="9.1796875" defaultRowHeight="14.5" x14ac:dyDescent="0.35"/>
  <cols>
    <col min="1" max="1" width="2.7265625" customWidth="1"/>
    <col min="2" max="2" width="40" customWidth="1"/>
    <col min="3" max="3" width="15.7265625" customWidth="1"/>
    <col min="4" max="4" width="9.453125" customWidth="1"/>
    <col min="5" max="7" width="13" customWidth="1"/>
    <col min="8" max="8" width="15.7265625" customWidth="1"/>
    <col min="9" max="9" width="18" customWidth="1"/>
    <col min="10" max="10" width="16" customWidth="1"/>
    <col min="11" max="11" width="19.7265625" customWidth="1"/>
    <col min="14" max="14" width="9.1796875" customWidth="1"/>
    <col min="15" max="15" width="11.81640625" customWidth="1"/>
    <col min="16" max="16" width="47.81640625" hidden="1" customWidth="1"/>
    <col min="17" max="21" width="9.1796875" hidden="1" customWidth="1"/>
    <col min="22" max="22" width="23.26953125" hidden="1" customWidth="1"/>
  </cols>
  <sheetData>
    <row r="1" spans="1:22" x14ac:dyDescent="0.35">
      <c r="A1" s="271" t="s">
        <v>5</v>
      </c>
      <c r="B1" s="107"/>
      <c r="C1" s="107"/>
      <c r="D1" s="107"/>
      <c r="E1" s="107"/>
      <c r="F1" s="107"/>
      <c r="G1" s="2"/>
      <c r="H1" s="2"/>
      <c r="I1" s="2"/>
      <c r="J1" s="225"/>
      <c r="K1" s="225"/>
      <c r="L1" s="225"/>
      <c r="M1" s="2"/>
      <c r="N1" s="1"/>
      <c r="O1" s="2"/>
    </row>
    <row r="2" spans="1:22" x14ac:dyDescent="0.35">
      <c r="A2" s="293"/>
      <c r="B2" s="293"/>
      <c r="C2" s="293"/>
      <c r="D2" s="293"/>
      <c r="E2" s="293"/>
      <c r="F2" s="293"/>
      <c r="G2" s="293"/>
      <c r="H2" s="293"/>
      <c r="I2" s="293"/>
      <c r="J2" s="293"/>
      <c r="K2" s="293"/>
      <c r="L2" s="293"/>
      <c r="M2" s="293"/>
      <c r="N2" s="230"/>
      <c r="O2" s="230"/>
    </row>
    <row r="3" spans="1:22" ht="21.75" customHeight="1" x14ac:dyDescent="0.55000000000000004">
      <c r="A3" s="461" t="s">
        <v>6</v>
      </c>
      <c r="B3" s="461"/>
      <c r="C3" s="461"/>
      <c r="D3" s="461"/>
      <c r="E3" s="461"/>
      <c r="F3" s="461"/>
      <c r="G3" s="461"/>
      <c r="H3" s="461"/>
      <c r="I3" s="461"/>
      <c r="J3" s="461"/>
      <c r="K3" s="461"/>
      <c r="L3" s="461"/>
      <c r="M3" s="461"/>
      <c r="N3" s="1"/>
      <c r="O3" s="2"/>
    </row>
    <row r="4" spans="1:22" ht="18" customHeight="1" x14ac:dyDescent="0.45">
      <c r="A4" s="278"/>
      <c r="B4" s="444" t="s">
        <v>258</v>
      </c>
      <c r="C4" s="443"/>
      <c r="D4" s="443"/>
      <c r="E4" s="69"/>
      <c r="F4" s="69"/>
      <c r="G4" s="69"/>
      <c r="H4" s="69"/>
      <c r="I4" s="69"/>
      <c r="K4" s="70"/>
      <c r="L4" s="70"/>
      <c r="M4" s="279"/>
      <c r="N4" s="230"/>
      <c r="O4" s="224"/>
    </row>
    <row r="5" spans="1:22" s="225" customFormat="1" ht="61.5" customHeight="1" x14ac:dyDescent="0.35">
      <c r="A5" s="278"/>
      <c r="B5" s="469" t="s">
        <v>259</v>
      </c>
      <c r="C5" s="471"/>
      <c r="D5" s="472"/>
      <c r="E5" s="472"/>
      <c r="F5" s="472"/>
      <c r="G5" s="472"/>
      <c r="H5" s="470" t="s">
        <v>260</v>
      </c>
      <c r="I5" s="69"/>
      <c r="J5" s="252"/>
      <c r="K5" s="70"/>
      <c r="L5" s="70"/>
      <c r="M5" s="279"/>
      <c r="N5" s="230"/>
      <c r="O5" s="224"/>
      <c r="P5" s="449" t="s">
        <v>269</v>
      </c>
      <c r="V5" s="225" t="s">
        <v>263</v>
      </c>
    </row>
    <row r="6" spans="1:22" s="225" customFormat="1" x14ac:dyDescent="0.35">
      <c r="A6" s="278"/>
      <c r="B6" s="69"/>
      <c r="C6" s="69"/>
      <c r="D6" s="69"/>
      <c r="E6" s="69"/>
      <c r="F6" s="69"/>
      <c r="G6" s="69"/>
      <c r="H6" s="69"/>
      <c r="I6" s="69"/>
      <c r="J6" s="252" t="s">
        <v>7</v>
      </c>
      <c r="K6" s="70"/>
      <c r="L6" s="70"/>
      <c r="M6" s="279"/>
      <c r="N6" s="230"/>
      <c r="O6" s="224"/>
      <c r="P6" s="225" t="s">
        <v>270</v>
      </c>
      <c r="V6" s="225" t="s">
        <v>262</v>
      </c>
    </row>
    <row r="7" spans="1:22" ht="18.5" x14ac:dyDescent="0.45">
      <c r="A7" s="108"/>
      <c r="B7" s="109" t="s">
        <v>8</v>
      </c>
      <c r="C7" s="109"/>
      <c r="D7" s="110" t="s">
        <v>9</v>
      </c>
      <c r="E7" s="70"/>
      <c r="F7" s="70"/>
      <c r="G7" s="70"/>
      <c r="H7" s="70"/>
      <c r="I7" s="22"/>
      <c r="J7" s="223" t="s">
        <v>10</v>
      </c>
      <c r="K7" s="70"/>
      <c r="L7" s="70"/>
      <c r="M7" s="279"/>
      <c r="N7" s="230"/>
      <c r="O7" s="224"/>
      <c r="P7" s="225" t="s">
        <v>271</v>
      </c>
      <c r="V7" t="s">
        <v>264</v>
      </c>
    </row>
    <row r="8" spans="1:22" ht="18.5" x14ac:dyDescent="0.45">
      <c r="A8" s="108"/>
      <c r="B8" s="109"/>
      <c r="C8" s="109"/>
      <c r="D8" s="111" t="s">
        <v>11</v>
      </c>
      <c r="E8" s="69"/>
      <c r="F8" s="69"/>
      <c r="G8" s="70"/>
      <c r="H8" s="70"/>
      <c r="I8" s="22"/>
      <c r="J8" s="401" t="s">
        <v>12</v>
      </c>
      <c r="K8" s="70"/>
      <c r="L8" s="70"/>
      <c r="M8" s="279"/>
      <c r="N8" s="230"/>
      <c r="O8" s="224"/>
      <c r="P8" t="s">
        <v>268</v>
      </c>
    </row>
    <row r="9" spans="1:22" x14ac:dyDescent="0.35">
      <c r="A9" s="108"/>
      <c r="B9" s="112" t="s">
        <v>13</v>
      </c>
      <c r="C9" s="113"/>
      <c r="D9" s="111" t="s">
        <v>14</v>
      </c>
      <c r="E9" s="69"/>
      <c r="F9" s="69"/>
      <c r="G9" s="70"/>
      <c r="H9" s="70"/>
      <c r="I9" s="22"/>
      <c r="J9" s="70"/>
      <c r="K9" s="70"/>
      <c r="L9" s="70"/>
      <c r="M9" s="279"/>
      <c r="N9" s="230"/>
      <c r="O9" s="224"/>
      <c r="P9" s="225" t="s">
        <v>261</v>
      </c>
    </row>
    <row r="10" spans="1:22" x14ac:dyDescent="0.35">
      <c r="A10" s="108"/>
      <c r="B10" s="114" t="s">
        <v>15</v>
      </c>
      <c r="C10" s="113"/>
      <c r="D10" s="115" t="s">
        <v>16</v>
      </c>
      <c r="E10" s="69"/>
      <c r="F10" s="69"/>
      <c r="G10" s="70"/>
      <c r="H10" s="70"/>
      <c r="I10" s="22"/>
      <c r="J10" s="70"/>
      <c r="K10" s="70"/>
      <c r="L10" s="70"/>
      <c r="M10" s="279"/>
      <c r="N10" s="230"/>
      <c r="O10" s="224"/>
    </row>
    <row r="11" spans="1:22" ht="18" customHeight="1" x14ac:dyDescent="0.35">
      <c r="A11" s="108"/>
      <c r="B11" s="114" t="s">
        <v>17</v>
      </c>
      <c r="C11" s="113"/>
      <c r="D11" s="115" t="s">
        <v>18</v>
      </c>
      <c r="E11" s="70"/>
      <c r="F11" s="70"/>
      <c r="G11" s="70"/>
      <c r="H11" s="70"/>
      <c r="I11" s="22"/>
      <c r="J11" s="70"/>
      <c r="K11" s="70"/>
      <c r="L11" s="70"/>
      <c r="M11" s="279"/>
      <c r="N11" s="230"/>
      <c r="O11" s="224"/>
    </row>
    <row r="12" spans="1:22" x14ac:dyDescent="0.35">
      <c r="A12" s="108"/>
      <c r="B12" s="116"/>
      <c r="C12" s="117"/>
      <c r="D12" s="115"/>
      <c r="E12" s="70"/>
      <c r="F12" s="70"/>
      <c r="G12" s="70"/>
      <c r="H12" s="70"/>
      <c r="I12" s="22"/>
      <c r="J12" s="70"/>
      <c r="K12" s="118"/>
      <c r="L12" s="118"/>
      <c r="M12" s="279"/>
      <c r="N12" s="230"/>
      <c r="O12" s="224"/>
    </row>
    <row r="13" spans="1:22" x14ac:dyDescent="0.35">
      <c r="A13" s="119"/>
      <c r="B13" s="120"/>
      <c r="C13" s="121"/>
      <c r="D13" s="122"/>
      <c r="E13" s="123"/>
      <c r="F13" s="123"/>
      <c r="G13" s="123"/>
      <c r="H13" s="122"/>
      <c r="I13" s="124" t="s">
        <v>19</v>
      </c>
      <c r="J13" s="124" t="s">
        <v>20</v>
      </c>
      <c r="K13" s="125"/>
      <c r="L13" s="125"/>
      <c r="M13" s="279"/>
      <c r="N13" s="230"/>
      <c r="O13" s="224"/>
    </row>
    <row r="14" spans="1:22" ht="24.75" customHeight="1" x14ac:dyDescent="0.45">
      <c r="A14" s="119"/>
      <c r="B14" s="120"/>
      <c r="C14" s="121" t="s">
        <v>21</v>
      </c>
      <c r="D14" s="122" t="s">
        <v>22</v>
      </c>
      <c r="E14" s="122" t="s">
        <v>23</v>
      </c>
      <c r="F14" s="122" t="s">
        <v>24</v>
      </c>
      <c r="G14" s="462">
        <f>IF(C5=P9, V5, IF(C5=P5, V6, IF(C5=P8, V7, 0)))</f>
        <v>0</v>
      </c>
      <c r="H14" s="122" t="s">
        <v>25</v>
      </c>
      <c r="I14" s="126" t="s">
        <v>26</v>
      </c>
      <c r="J14" s="126" t="s">
        <v>27</v>
      </c>
      <c r="K14" s="2"/>
      <c r="L14" s="337"/>
      <c r="M14" s="279"/>
      <c r="N14" s="230"/>
      <c r="O14" s="20"/>
    </row>
    <row r="15" spans="1:22" ht="20.25" customHeight="1" x14ac:dyDescent="0.5">
      <c r="A15" s="119"/>
      <c r="B15" s="127" t="s">
        <v>28</v>
      </c>
      <c r="C15" s="128" t="s">
        <v>29</v>
      </c>
      <c r="D15" s="128" t="s">
        <v>30</v>
      </c>
      <c r="E15" s="128" t="s">
        <v>31</v>
      </c>
      <c r="F15" s="128" t="s">
        <v>31</v>
      </c>
      <c r="G15" s="463"/>
      <c r="H15" s="128" t="s">
        <v>32</v>
      </c>
      <c r="I15" s="129" t="s">
        <v>33</v>
      </c>
      <c r="J15" s="129" t="s">
        <v>34</v>
      </c>
      <c r="K15" s="130" t="s">
        <v>35</v>
      </c>
      <c r="L15" s="337"/>
      <c r="M15" s="279"/>
      <c r="N15" s="230"/>
      <c r="O15" s="23"/>
    </row>
    <row r="16" spans="1:22" x14ac:dyDescent="0.35">
      <c r="A16" s="131">
        <v>13</v>
      </c>
      <c r="B16" s="132" t="s">
        <v>36</v>
      </c>
      <c r="C16" s="48"/>
      <c r="D16" s="133"/>
      <c r="E16" s="47"/>
      <c r="F16" s="134"/>
      <c r="G16" s="134"/>
      <c r="H16" s="135"/>
      <c r="I16" s="136">
        <f>E16*D16</f>
        <v>0</v>
      </c>
      <c r="J16" s="137">
        <f>I16*12</f>
        <v>0</v>
      </c>
      <c r="K16" s="138"/>
      <c r="L16" s="225"/>
      <c r="M16" s="279"/>
      <c r="N16" s="230"/>
      <c r="O16" s="2"/>
    </row>
    <row r="17" spans="1:21" x14ac:dyDescent="0.35">
      <c r="A17" s="131"/>
      <c r="B17" s="139" t="s">
        <v>37</v>
      </c>
      <c r="C17" s="48"/>
      <c r="D17" s="133"/>
      <c r="E17" s="134"/>
      <c r="F17" s="47"/>
      <c r="G17" s="47"/>
      <c r="H17" s="326">
        <f>IFERROR(F17/G17,0)</f>
        <v>0</v>
      </c>
      <c r="I17" s="136">
        <f>F17*D17</f>
        <v>0</v>
      </c>
      <c r="J17" s="137">
        <f t="shared" ref="J17:J29" si="0">I17*12</f>
        <v>0</v>
      </c>
      <c r="K17" s="138"/>
      <c r="L17" s="225"/>
      <c r="M17" s="279"/>
      <c r="N17" s="230"/>
      <c r="O17" s="224"/>
    </row>
    <row r="18" spans="1:21" x14ac:dyDescent="0.35">
      <c r="A18" s="131">
        <v>14</v>
      </c>
      <c r="B18" s="132" t="s">
        <v>38</v>
      </c>
      <c r="C18" s="48"/>
      <c r="D18" s="133"/>
      <c r="E18" s="47"/>
      <c r="F18" s="134"/>
      <c r="G18" s="134"/>
      <c r="H18" s="135"/>
      <c r="I18" s="136">
        <f>E18*D18</f>
        <v>0</v>
      </c>
      <c r="J18" s="137">
        <f t="shared" si="0"/>
        <v>0</v>
      </c>
      <c r="K18" s="138"/>
      <c r="L18" s="225"/>
      <c r="M18" s="279"/>
      <c r="N18" s="230"/>
      <c r="O18" s="2"/>
      <c r="U18" s="122"/>
    </row>
    <row r="19" spans="1:21" ht="15.5" x14ac:dyDescent="0.45">
      <c r="A19" s="131"/>
      <c r="B19" s="139" t="s">
        <v>39</v>
      </c>
      <c r="C19" s="48"/>
      <c r="D19" s="133"/>
      <c r="E19" s="134"/>
      <c r="F19" s="47"/>
      <c r="G19" s="47"/>
      <c r="H19" s="326">
        <f>IFERROR(F19/G19,0)</f>
        <v>0</v>
      </c>
      <c r="I19" s="136">
        <f>F19*D19</f>
        <v>0</v>
      </c>
      <c r="J19" s="137">
        <f t="shared" si="0"/>
        <v>0</v>
      </c>
      <c r="K19" s="138"/>
      <c r="L19" s="144"/>
      <c r="M19" s="279"/>
      <c r="N19" s="230"/>
      <c r="O19" s="2"/>
      <c r="U19" s="128"/>
    </row>
    <row r="20" spans="1:21" x14ac:dyDescent="0.35">
      <c r="A20" s="131">
        <v>16</v>
      </c>
      <c r="B20" s="132" t="s">
        <v>40</v>
      </c>
      <c r="C20" s="48"/>
      <c r="D20" s="133"/>
      <c r="E20" s="47"/>
      <c r="F20" s="134"/>
      <c r="G20" s="134"/>
      <c r="H20" s="135"/>
      <c r="I20" s="136">
        <f>E20*D20</f>
        <v>0</v>
      </c>
      <c r="J20" s="137">
        <f t="shared" si="0"/>
        <v>0</v>
      </c>
      <c r="K20" s="138"/>
      <c r="L20" s="225"/>
      <c r="M20" s="279"/>
      <c r="N20" s="230"/>
      <c r="O20" s="2"/>
    </row>
    <row r="21" spans="1:21" x14ac:dyDescent="0.35">
      <c r="A21" s="131"/>
      <c r="B21" s="139" t="s">
        <v>41</v>
      </c>
      <c r="C21" s="48"/>
      <c r="D21" s="133"/>
      <c r="E21" s="134"/>
      <c r="F21" s="47"/>
      <c r="G21" s="47"/>
      <c r="H21" s="326">
        <f>IFERROR(F21/G21,0)</f>
        <v>0</v>
      </c>
      <c r="I21" s="136">
        <f>F21*D21</f>
        <v>0</v>
      </c>
      <c r="J21" s="137">
        <f t="shared" si="0"/>
        <v>0</v>
      </c>
      <c r="K21" s="138"/>
      <c r="L21" s="225"/>
      <c r="M21" s="279"/>
      <c r="N21" s="230"/>
      <c r="O21" s="2"/>
    </row>
    <row r="22" spans="1:21" x14ac:dyDescent="0.35">
      <c r="A22" s="131">
        <v>18</v>
      </c>
      <c r="B22" s="132" t="s">
        <v>42</v>
      </c>
      <c r="C22" s="48"/>
      <c r="D22" s="133"/>
      <c r="E22" s="47"/>
      <c r="F22" s="134"/>
      <c r="G22" s="134"/>
      <c r="H22" s="135"/>
      <c r="I22" s="136">
        <f>E22*D22</f>
        <v>0</v>
      </c>
      <c r="J22" s="137">
        <f t="shared" si="0"/>
        <v>0</v>
      </c>
      <c r="K22" s="138"/>
      <c r="L22" s="144"/>
      <c r="M22" s="279"/>
      <c r="N22" s="230"/>
      <c r="O22" s="2"/>
    </row>
    <row r="23" spans="1:21" x14ac:dyDescent="0.35">
      <c r="A23" s="131"/>
      <c r="B23" s="139" t="s">
        <v>43</v>
      </c>
      <c r="C23" s="48"/>
      <c r="D23" s="133"/>
      <c r="E23" s="134"/>
      <c r="F23" s="47"/>
      <c r="G23" s="47"/>
      <c r="H23" s="326">
        <f>IFERROR(F23/G23,0)</f>
        <v>0</v>
      </c>
      <c r="I23" s="136">
        <f>F23*D23</f>
        <v>0</v>
      </c>
      <c r="J23" s="137">
        <f t="shared" si="0"/>
        <v>0</v>
      </c>
      <c r="K23" s="138"/>
      <c r="L23" s="225"/>
      <c r="M23" s="279"/>
      <c r="N23" s="230"/>
      <c r="O23" s="2"/>
    </row>
    <row r="24" spans="1:21" x14ac:dyDescent="0.35">
      <c r="A24" s="131"/>
      <c r="B24" s="132" t="s">
        <v>44</v>
      </c>
      <c r="C24" s="48"/>
      <c r="D24" s="133"/>
      <c r="E24" s="47"/>
      <c r="F24" s="134"/>
      <c r="G24" s="134"/>
      <c r="H24" s="135"/>
      <c r="I24" s="136">
        <f>E24*D24</f>
        <v>0</v>
      </c>
      <c r="J24" s="137">
        <f t="shared" si="0"/>
        <v>0</v>
      </c>
      <c r="K24" s="138"/>
      <c r="L24" s="225"/>
      <c r="M24" s="279"/>
      <c r="N24" s="230"/>
      <c r="O24" s="2"/>
    </row>
    <row r="25" spans="1:21" x14ac:dyDescent="0.35">
      <c r="A25" s="131"/>
      <c r="B25" s="139" t="s">
        <v>45</v>
      </c>
      <c r="C25" s="48"/>
      <c r="D25" s="133"/>
      <c r="E25" s="134"/>
      <c r="F25" s="47"/>
      <c r="G25" s="47"/>
      <c r="H25" s="326">
        <f>IFERROR(F25/G25,0)</f>
        <v>0</v>
      </c>
      <c r="I25" s="136">
        <f t="shared" ref="I25" si="1">F25*D25</f>
        <v>0</v>
      </c>
      <c r="J25" s="137">
        <f t="shared" si="0"/>
        <v>0</v>
      </c>
      <c r="K25" s="138"/>
      <c r="L25" s="225"/>
      <c r="M25" s="279"/>
      <c r="N25" s="230"/>
      <c r="O25" s="2"/>
    </row>
    <row r="26" spans="1:21" ht="15" x14ac:dyDescent="0.35">
      <c r="A26" s="131"/>
      <c r="B26" s="140" t="s">
        <v>46</v>
      </c>
      <c r="C26" s="48"/>
      <c r="D26" s="133"/>
      <c r="E26" s="134"/>
      <c r="F26" s="47"/>
      <c r="G26" s="134"/>
      <c r="H26" s="326">
        <f>IF(F26&lt;&gt;0,100%,0)</f>
        <v>0</v>
      </c>
      <c r="I26" s="136">
        <f>F26*D26</f>
        <v>0</v>
      </c>
      <c r="J26" s="137">
        <f t="shared" si="0"/>
        <v>0</v>
      </c>
      <c r="K26" s="138"/>
      <c r="L26" s="225"/>
      <c r="M26" s="279"/>
      <c r="N26" s="230"/>
      <c r="O26" s="2"/>
    </row>
    <row r="27" spans="1:21" x14ac:dyDescent="0.35">
      <c r="A27" s="131"/>
      <c r="B27" s="141" t="s">
        <v>47</v>
      </c>
      <c r="C27" s="48"/>
      <c r="D27" s="133"/>
      <c r="E27" s="134"/>
      <c r="F27" s="47"/>
      <c r="G27" s="134"/>
      <c r="H27" s="326">
        <f t="shared" ref="H27:H29" si="2">IF(F27&lt;&gt;0,100%,0)</f>
        <v>0</v>
      </c>
      <c r="I27" s="136">
        <f t="shared" ref="I27:I28" si="3">F27*D27</f>
        <v>0</v>
      </c>
      <c r="J27" s="137">
        <f t="shared" si="0"/>
        <v>0</v>
      </c>
      <c r="K27" s="138"/>
      <c r="L27" s="225"/>
      <c r="M27" s="279"/>
      <c r="N27" s="230"/>
      <c r="O27" s="2"/>
    </row>
    <row r="28" spans="1:21" ht="15" x14ac:dyDescent="0.35">
      <c r="A28" s="131"/>
      <c r="B28" s="141" t="s">
        <v>48</v>
      </c>
      <c r="C28" s="48"/>
      <c r="D28" s="133"/>
      <c r="E28" s="142"/>
      <c r="F28" s="47"/>
      <c r="G28" s="143"/>
      <c r="H28" s="326">
        <f t="shared" si="2"/>
        <v>0</v>
      </c>
      <c r="I28" s="136">
        <f t="shared" si="3"/>
        <v>0</v>
      </c>
      <c r="J28" s="137">
        <f t="shared" si="0"/>
        <v>0</v>
      </c>
      <c r="K28" s="138"/>
      <c r="L28" s="144"/>
      <c r="M28" s="279"/>
      <c r="N28" s="230"/>
      <c r="O28" s="2"/>
    </row>
    <row r="29" spans="1:21" x14ac:dyDescent="0.35">
      <c r="A29" s="131"/>
      <c r="B29" s="141" t="s">
        <v>49</v>
      </c>
      <c r="C29" s="48"/>
      <c r="D29" s="133"/>
      <c r="E29" s="134"/>
      <c r="F29" s="47"/>
      <c r="G29" s="145"/>
      <c r="H29" s="326">
        <f t="shared" si="2"/>
        <v>0</v>
      </c>
      <c r="I29" s="136">
        <f>F29*D29</f>
        <v>0</v>
      </c>
      <c r="J29" s="137">
        <f t="shared" si="0"/>
        <v>0</v>
      </c>
      <c r="K29" s="138"/>
      <c r="L29" s="144"/>
      <c r="M29" s="279"/>
      <c r="N29" s="230"/>
      <c r="O29" s="2"/>
    </row>
    <row r="30" spans="1:21" ht="15" thickBot="1" x14ac:dyDescent="0.4">
      <c r="A30" s="131"/>
      <c r="B30" s="146" t="s">
        <v>50</v>
      </c>
      <c r="C30" s="6"/>
      <c r="D30" s="147"/>
      <c r="E30" s="6"/>
      <c r="F30" s="100"/>
      <c r="G30" s="6"/>
      <c r="H30" s="297"/>
      <c r="I30" s="100"/>
      <c r="J30" s="100"/>
      <c r="K30" s="316"/>
      <c r="L30" s="144"/>
      <c r="M30" s="279"/>
      <c r="N30" s="230"/>
      <c r="O30" s="2"/>
    </row>
    <row r="31" spans="1:21" x14ac:dyDescent="0.35">
      <c r="A31" s="131"/>
      <c r="B31" s="148"/>
      <c r="C31" s="149"/>
      <c r="D31" s="133"/>
      <c r="E31" s="134"/>
      <c r="F31" s="47"/>
      <c r="G31" s="47"/>
      <c r="H31" s="326">
        <f>IFERROR(F31/G31,0)</f>
        <v>0</v>
      </c>
      <c r="I31" s="136">
        <f>F31*D31</f>
        <v>0</v>
      </c>
      <c r="J31" s="137">
        <f t="shared" ref="J31:J33" si="4">I31*12</f>
        <v>0</v>
      </c>
      <c r="K31" s="315"/>
      <c r="L31" s="144"/>
      <c r="M31" s="279"/>
      <c r="N31" s="230"/>
      <c r="O31" s="2"/>
    </row>
    <row r="32" spans="1:21" x14ac:dyDescent="0.35">
      <c r="A32" s="131"/>
      <c r="B32" s="150"/>
      <c r="C32" s="149"/>
      <c r="D32" s="133"/>
      <c r="E32" s="134"/>
      <c r="F32" s="47"/>
      <c r="G32" s="47"/>
      <c r="H32" s="326">
        <f>IFERROR(F32/G32,0)</f>
        <v>0</v>
      </c>
      <c r="I32" s="136">
        <f>F32*D32</f>
        <v>0</v>
      </c>
      <c r="J32" s="137">
        <f t="shared" si="4"/>
        <v>0</v>
      </c>
      <c r="K32" s="315"/>
      <c r="L32" s="144"/>
      <c r="M32" s="279"/>
      <c r="N32" s="230"/>
      <c r="O32" s="2"/>
    </row>
    <row r="33" spans="1:15" ht="15" thickBot="1" x14ac:dyDescent="0.4">
      <c r="A33" s="131"/>
      <c r="B33" s="151"/>
      <c r="C33" s="149"/>
      <c r="D33" s="133"/>
      <c r="E33" s="134"/>
      <c r="F33" s="47"/>
      <c r="G33" s="47"/>
      <c r="H33" s="326">
        <f>IFERROR(F33/G33,0)</f>
        <v>0</v>
      </c>
      <c r="I33" s="136">
        <f>F33*D33</f>
        <v>0</v>
      </c>
      <c r="J33" s="137">
        <f t="shared" si="4"/>
        <v>0</v>
      </c>
      <c r="K33" s="315"/>
      <c r="L33" s="144"/>
      <c r="M33" s="279"/>
      <c r="N33" s="230"/>
      <c r="O33" s="2"/>
    </row>
    <row r="34" spans="1:15" ht="15" thickBot="1" x14ac:dyDescent="0.4">
      <c r="A34" s="131"/>
      <c r="B34" s="152" t="s">
        <v>51</v>
      </c>
      <c r="C34" s="153"/>
      <c r="D34" s="147"/>
      <c r="E34" s="6"/>
      <c r="F34" s="100"/>
      <c r="G34" s="100"/>
      <c r="H34" s="297"/>
      <c r="I34" s="100"/>
      <c r="J34" s="100"/>
      <c r="K34" s="316"/>
      <c r="L34" s="144"/>
      <c r="M34" s="279"/>
      <c r="N34" s="230"/>
      <c r="O34" s="2"/>
    </row>
    <row r="35" spans="1:15" x14ac:dyDescent="0.35">
      <c r="A35" s="131"/>
      <c r="B35" s="334"/>
      <c r="C35" s="48"/>
      <c r="D35" s="133"/>
      <c r="E35" s="47"/>
      <c r="F35" s="134"/>
      <c r="G35" s="134"/>
      <c r="H35" s="135"/>
      <c r="I35" s="136">
        <f>E35*D35</f>
        <v>0</v>
      </c>
      <c r="J35" s="137">
        <f>I35*12</f>
        <v>0</v>
      </c>
      <c r="K35" s="315"/>
      <c r="L35" s="144"/>
      <c r="M35" s="279"/>
      <c r="N35" s="230"/>
      <c r="O35" s="2"/>
    </row>
    <row r="36" spans="1:15" x14ac:dyDescent="0.35">
      <c r="A36" s="131"/>
      <c r="B36" s="154"/>
      <c r="C36" s="48"/>
      <c r="D36" s="133"/>
      <c r="E36" s="47"/>
      <c r="F36" s="134"/>
      <c r="G36" s="134"/>
      <c r="H36" s="135"/>
      <c r="I36" s="136">
        <f t="shared" ref="I36:I37" si="5">E36*D36</f>
        <v>0</v>
      </c>
      <c r="J36" s="137">
        <f t="shared" ref="J36:J37" si="6">I36*12</f>
        <v>0</v>
      </c>
      <c r="K36" s="315"/>
      <c r="L36" s="144"/>
      <c r="M36" s="279"/>
      <c r="N36" s="230"/>
      <c r="O36" s="2"/>
    </row>
    <row r="37" spans="1:15" ht="15" thickBot="1" x14ac:dyDescent="0.4">
      <c r="A37" s="131"/>
      <c r="B37" s="154"/>
      <c r="C37" s="48"/>
      <c r="D37" s="133"/>
      <c r="E37" s="47"/>
      <c r="F37" s="134"/>
      <c r="G37" s="134"/>
      <c r="H37" s="135"/>
      <c r="I37" s="136">
        <f t="shared" si="5"/>
        <v>0</v>
      </c>
      <c r="J37" s="137">
        <f t="shared" si="6"/>
        <v>0</v>
      </c>
      <c r="K37" s="315"/>
      <c r="L37" s="144"/>
      <c r="M37" s="279"/>
      <c r="N37" s="230"/>
      <c r="O37" s="2"/>
    </row>
    <row r="38" spans="1:15" ht="15" thickBot="1" x14ac:dyDescent="0.4">
      <c r="A38" s="131"/>
      <c r="B38" s="155" t="s">
        <v>52</v>
      </c>
      <c r="C38" s="156">
        <f>SUMPRODUCT(C16:C27,D16:D27)+SUMPRODUCT(C31:C33,D31:D33)+SUMPRODUCT(C35:C37,D35:D37)+S_Area+S_Area2</f>
        <v>0</v>
      </c>
      <c r="D38" s="231"/>
      <c r="E38" s="231"/>
      <c r="F38" s="231"/>
      <c r="G38" s="231"/>
      <c r="H38" s="231"/>
      <c r="I38" s="225"/>
      <c r="J38" s="157">
        <f>SUM(J16:J37)</f>
        <v>0</v>
      </c>
      <c r="K38" s="231"/>
      <c r="L38" s="144"/>
      <c r="M38" s="279"/>
      <c r="N38" s="230"/>
      <c r="O38" s="2"/>
    </row>
    <row r="39" spans="1:15" ht="15" thickBot="1" x14ac:dyDescent="0.4">
      <c r="A39" s="131"/>
      <c r="B39" s="158" t="s">
        <v>53</v>
      </c>
      <c r="C39" s="23"/>
      <c r="D39" s="159">
        <f>SUM(D16:D38)</f>
        <v>0</v>
      </c>
      <c r="E39" s="23"/>
      <c r="F39" s="409">
        <f>+D17+D19+D21+D23+D25+D26+D27+D28+D29+D31+D32+D33</f>
        <v>0</v>
      </c>
      <c r="G39" s="23"/>
      <c r="H39" s="160"/>
      <c r="I39" s="22"/>
      <c r="J39" s="225"/>
      <c r="K39" s="225"/>
      <c r="L39" s="225"/>
      <c r="M39" s="279"/>
      <c r="N39" s="230"/>
      <c r="O39" s="2"/>
    </row>
    <row r="40" spans="1:15" x14ac:dyDescent="0.35">
      <c r="A40" s="131"/>
      <c r="B40" s="2"/>
      <c r="C40" s="23"/>
      <c r="D40" s="46"/>
      <c r="E40" s="23"/>
      <c r="F40" s="23"/>
      <c r="G40" s="23"/>
      <c r="H40" s="160"/>
      <c r="I40" s="22"/>
      <c r="J40" s="225"/>
      <c r="K40" s="225"/>
      <c r="L40" s="144"/>
      <c r="M40" s="279"/>
      <c r="N40" s="230"/>
      <c r="O40" s="2"/>
    </row>
    <row r="41" spans="1:15" x14ac:dyDescent="0.35">
      <c r="A41" s="131"/>
      <c r="B41" s="131"/>
      <c r="C41" s="131"/>
      <c r="D41" s="131"/>
      <c r="E41" s="131"/>
      <c r="F41" s="131"/>
      <c r="G41" s="131"/>
      <c r="H41" s="131"/>
      <c r="I41" s="131"/>
      <c r="J41" s="131"/>
      <c r="K41" s="131"/>
      <c r="L41" s="131"/>
      <c r="M41" s="131"/>
      <c r="N41" s="230"/>
      <c r="O41" s="2"/>
    </row>
    <row r="42" spans="1:15" x14ac:dyDescent="0.35">
      <c r="A42" s="144"/>
      <c r="B42" s="1"/>
      <c r="C42" s="1"/>
      <c r="D42" s="1"/>
      <c r="E42" s="1"/>
      <c r="F42" s="1"/>
      <c r="G42" s="1"/>
      <c r="H42" s="1"/>
      <c r="I42" s="1"/>
      <c r="J42" s="1"/>
      <c r="K42" s="227"/>
      <c r="L42" s="227"/>
      <c r="M42" s="225"/>
      <c r="N42" s="225"/>
      <c r="O42" s="225"/>
    </row>
    <row r="43" spans="1:15" x14ac:dyDescent="0.35">
      <c r="A43" s="144"/>
      <c r="B43" s="161" t="s">
        <v>54</v>
      </c>
      <c r="C43" s="59"/>
      <c r="D43" s="59"/>
      <c r="E43" s="162"/>
      <c r="F43" s="163"/>
      <c r="G43" s="164"/>
      <c r="H43" s="164"/>
      <c r="I43" s="164"/>
      <c r="J43" s="164"/>
      <c r="K43" s="164"/>
      <c r="L43" s="164"/>
      <c r="M43" s="225"/>
      <c r="N43" s="225"/>
      <c r="O43" s="225"/>
    </row>
    <row r="44" spans="1:15" ht="15.5" x14ac:dyDescent="0.35">
      <c r="A44" s="144"/>
      <c r="B44" s="73" t="s">
        <v>55</v>
      </c>
      <c r="C44" s="165" t="s">
        <v>12</v>
      </c>
      <c r="D44" s="166"/>
      <c r="E44" s="2"/>
      <c r="F44" s="2"/>
      <c r="G44" s="2"/>
      <c r="H44" s="2"/>
      <c r="I44" s="2"/>
      <c r="J44" s="225"/>
      <c r="K44" s="225"/>
      <c r="L44" s="225"/>
      <c r="M44" s="225"/>
      <c r="N44" s="225"/>
      <c r="O44" s="225"/>
    </row>
    <row r="45" spans="1:15" ht="15.5" x14ac:dyDescent="0.35">
      <c r="A45" s="144"/>
      <c r="B45" s="225" t="s">
        <v>56</v>
      </c>
      <c r="C45" s="166"/>
      <c r="D45" s="166"/>
      <c r="E45" s="2"/>
      <c r="F45" s="2"/>
      <c r="G45" s="2"/>
      <c r="H45" s="2"/>
      <c r="I45" s="2"/>
      <c r="J45" s="225"/>
      <c r="K45" s="225"/>
      <c r="L45" s="225"/>
      <c r="M45" s="225"/>
      <c r="N45" s="225"/>
      <c r="O45" s="225"/>
    </row>
    <row r="46" spans="1:15" ht="15.5" x14ac:dyDescent="0.35">
      <c r="A46" s="144"/>
      <c r="B46" s="225" t="s">
        <v>57</v>
      </c>
      <c r="C46" s="166"/>
      <c r="D46" s="166"/>
      <c r="E46" s="2"/>
      <c r="F46" s="2"/>
      <c r="G46" s="2"/>
      <c r="H46" s="2"/>
      <c r="I46" s="2"/>
      <c r="J46" s="225"/>
      <c r="K46" s="225"/>
      <c r="L46" s="225"/>
      <c r="M46" s="225"/>
      <c r="N46" s="225"/>
      <c r="O46" s="225"/>
    </row>
    <row r="47" spans="1:15" x14ac:dyDescent="0.35">
      <c r="A47" s="144"/>
      <c r="B47" s="225" t="s">
        <v>58</v>
      </c>
      <c r="C47" s="225"/>
      <c r="D47" s="225"/>
      <c r="E47" s="2"/>
      <c r="F47" s="2"/>
      <c r="G47" s="2"/>
      <c r="H47" s="2"/>
      <c r="I47" s="2"/>
      <c r="J47" s="225"/>
      <c r="K47" s="225"/>
      <c r="L47" s="225"/>
      <c r="M47" s="225"/>
      <c r="N47" s="225"/>
      <c r="O47" s="225"/>
    </row>
    <row r="48" spans="1:15" x14ac:dyDescent="0.35">
      <c r="A48" s="144"/>
      <c r="B48" s="225" t="s">
        <v>59</v>
      </c>
      <c r="C48" s="225"/>
      <c r="D48" s="225"/>
      <c r="E48" s="2"/>
      <c r="F48" s="2"/>
      <c r="G48" s="2"/>
      <c r="H48" s="1"/>
      <c r="I48" s="2"/>
      <c r="J48" s="225"/>
      <c r="K48" s="225"/>
      <c r="L48" s="225"/>
      <c r="M48" s="225"/>
      <c r="N48" s="225"/>
      <c r="O48" s="225"/>
    </row>
    <row r="49" spans="1:15" x14ac:dyDescent="0.35">
      <c r="A49" s="144"/>
      <c r="B49" s="167" t="s">
        <v>60</v>
      </c>
      <c r="C49" s="225"/>
      <c r="D49" s="225"/>
      <c r="E49" s="2"/>
      <c r="F49" s="2"/>
      <c r="G49" s="2"/>
      <c r="H49" s="2"/>
      <c r="I49" s="2"/>
      <c r="J49" s="225"/>
      <c r="K49" s="225"/>
      <c r="L49" s="225"/>
      <c r="M49" s="225"/>
      <c r="N49" s="225"/>
      <c r="O49" s="225"/>
    </row>
    <row r="50" spans="1:15" x14ac:dyDescent="0.35">
      <c r="A50" s="144"/>
      <c r="B50" s="167" t="s">
        <v>61</v>
      </c>
      <c r="C50" s="225"/>
      <c r="D50" s="225"/>
      <c r="E50" s="2"/>
      <c r="F50" s="2"/>
      <c r="G50" s="2"/>
      <c r="H50" s="2"/>
      <c r="I50" s="2"/>
      <c r="J50" s="225"/>
      <c r="K50" s="225"/>
      <c r="L50" s="225"/>
      <c r="M50" s="225"/>
      <c r="N50" s="225"/>
      <c r="O50" s="225"/>
    </row>
    <row r="51" spans="1:15" x14ac:dyDescent="0.35">
      <c r="A51" s="293"/>
      <c r="B51" s="293"/>
      <c r="C51" s="293"/>
      <c r="D51" s="293"/>
      <c r="E51" s="293"/>
      <c r="F51" s="293"/>
      <c r="G51" s="293"/>
      <c r="H51" s="293"/>
      <c r="I51" s="293"/>
      <c r="J51" s="293"/>
      <c r="K51" s="293"/>
      <c r="L51" s="293"/>
    </row>
    <row r="53" spans="1:15" x14ac:dyDescent="0.35">
      <c r="A53" s="144"/>
      <c r="B53" s="1"/>
      <c r="C53" s="225"/>
      <c r="D53" s="225"/>
      <c r="E53" s="225"/>
      <c r="F53" s="225"/>
      <c r="G53" s="225"/>
      <c r="H53" s="225"/>
      <c r="I53" s="225"/>
      <c r="J53" s="225"/>
      <c r="K53" s="225"/>
      <c r="L53" s="225"/>
    </row>
    <row r="54" spans="1:15" x14ac:dyDescent="0.35">
      <c r="A54" s="1"/>
      <c r="B54" s="1"/>
      <c r="C54" s="225"/>
      <c r="D54" s="225"/>
      <c r="E54" s="225"/>
      <c r="F54" s="225"/>
      <c r="G54" s="225"/>
      <c r="H54" s="225"/>
      <c r="I54" s="225"/>
      <c r="J54" s="225"/>
      <c r="K54" s="225"/>
      <c r="L54" s="225"/>
    </row>
    <row r="55" spans="1:15" x14ac:dyDescent="0.35">
      <c r="A55" s="1"/>
      <c r="B55" s="1"/>
      <c r="C55" s="225"/>
      <c r="D55" s="225"/>
      <c r="E55" s="225"/>
      <c r="F55" s="225"/>
      <c r="G55" s="225"/>
      <c r="H55" s="225"/>
      <c r="I55" s="225"/>
      <c r="J55" s="225"/>
      <c r="K55" s="225"/>
      <c r="L55" s="225"/>
    </row>
    <row r="56" spans="1:15" x14ac:dyDescent="0.35">
      <c r="A56" s="1"/>
      <c r="B56" s="1"/>
      <c r="C56" s="225"/>
      <c r="D56" s="225"/>
      <c r="E56" s="225"/>
      <c r="F56" s="225"/>
      <c r="G56" s="225"/>
      <c r="H56" s="225"/>
      <c r="I56" s="225"/>
      <c r="J56" s="225"/>
      <c r="K56" s="225"/>
      <c r="L56" s="225"/>
    </row>
    <row r="57" spans="1:15" x14ac:dyDescent="0.35">
      <c r="A57" s="1"/>
      <c r="B57" s="1"/>
      <c r="C57" s="225"/>
      <c r="D57" s="225"/>
      <c r="E57" s="225"/>
      <c r="F57" s="225"/>
      <c r="G57" s="225"/>
      <c r="H57" s="225"/>
      <c r="I57" s="225"/>
      <c r="J57" s="225"/>
      <c r="K57" s="225"/>
      <c r="L57" s="225"/>
    </row>
    <row r="58" spans="1:15" x14ac:dyDescent="0.35">
      <c r="A58" s="1"/>
      <c r="B58" s="1"/>
      <c r="C58" s="225"/>
      <c r="D58" s="225"/>
      <c r="E58" s="225"/>
      <c r="F58" s="225"/>
      <c r="G58" s="225"/>
      <c r="H58" s="225"/>
      <c r="I58" s="225"/>
      <c r="J58" s="225"/>
      <c r="K58" s="225"/>
      <c r="L58" s="225"/>
    </row>
    <row r="59" spans="1:15" x14ac:dyDescent="0.35">
      <c r="A59" s="1"/>
      <c r="B59" s="1"/>
      <c r="C59" s="225"/>
      <c r="D59" s="225"/>
      <c r="E59" s="225"/>
      <c r="F59" s="225"/>
      <c r="G59" s="225"/>
      <c r="H59" s="225"/>
      <c r="I59" s="225"/>
      <c r="J59" s="225"/>
      <c r="K59" s="225"/>
      <c r="L59" s="225"/>
    </row>
  </sheetData>
  <sheetProtection algorithmName="SHA-512" hashValue="otzOKMTa4iTnUVke4evlObQ4tTcO4qedg16ouzhgs8UE5ip5UQVb5e9endB71G9XrNpBd/A2vFHaKwxqB7kPaw==" saltValue="Qq1EZKdqr1N034klF5po1A==" spinCount="100000" sheet="1"/>
  <mergeCells count="3">
    <mergeCell ref="A3:M3"/>
    <mergeCell ref="G14:G15"/>
    <mergeCell ref="C5:G5"/>
  </mergeCells>
  <dataValidations count="1">
    <dataValidation type="list" allowBlank="1" showInputMessage="1" showErrorMessage="1" sqref="C5:G5" xr:uid="{00000000-0002-0000-0200-000000000000}">
      <formula1>$P$5:$P$10</formula1>
    </dataValidation>
  </dataValidations>
  <hyperlinks>
    <hyperlink ref="J8" r:id="rId1" location="Profile/1/1/Canada" xr:uid="{00000000-0004-0000-0200-000000000000}"/>
  </hyperlinks>
  <pageMargins left="0.7" right="0.7" top="0.75" bottom="0.75" header="0.3" footer="0.3"/>
  <pageSetup paperSize="5"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0"/>
  <sheetViews>
    <sheetView zoomScale="80" zoomScaleNormal="80" workbookViewId="0">
      <selection activeCell="F13" sqref="F13"/>
    </sheetView>
  </sheetViews>
  <sheetFormatPr baseColWidth="10" defaultColWidth="9.1796875" defaultRowHeight="14.5" x14ac:dyDescent="0.35"/>
  <cols>
    <col min="1" max="1" width="2.54296875" customWidth="1"/>
    <col min="2" max="2" width="39.54296875" customWidth="1"/>
    <col min="3" max="4" width="17.54296875" customWidth="1"/>
    <col min="5" max="5" width="20" customWidth="1"/>
    <col min="6" max="6" width="18.7265625" customWidth="1"/>
    <col min="7" max="7" width="2.1796875" customWidth="1"/>
    <col min="8" max="10" width="18.7265625" customWidth="1"/>
    <col min="11" max="11" width="1.54296875" customWidth="1"/>
    <col min="12" max="12" width="27.1796875" customWidth="1"/>
  </cols>
  <sheetData>
    <row r="1" spans="1:12" x14ac:dyDescent="0.35">
      <c r="A1" s="272" t="s">
        <v>5</v>
      </c>
      <c r="B1" s="273"/>
      <c r="C1" s="273"/>
      <c r="D1" s="273"/>
      <c r="E1" s="273"/>
      <c r="F1" s="254"/>
      <c r="G1" s="254"/>
      <c r="H1" s="254"/>
      <c r="I1" s="254"/>
      <c r="J1" s="254"/>
      <c r="K1" s="282"/>
      <c r="L1" s="282"/>
    </row>
    <row r="2" spans="1:12" ht="23.5" x14ac:dyDescent="0.55000000000000004">
      <c r="A2" s="461" t="s">
        <v>62</v>
      </c>
      <c r="B2" s="461"/>
      <c r="C2" s="461"/>
      <c r="D2" s="461"/>
      <c r="E2" s="461"/>
      <c r="F2" s="461"/>
      <c r="G2" s="461"/>
      <c r="H2" s="461"/>
      <c r="I2" s="461"/>
      <c r="J2" s="461"/>
      <c r="K2" s="461"/>
      <c r="L2" s="461"/>
    </row>
    <row r="3" spans="1:12" ht="15.5" x14ac:dyDescent="0.35">
      <c r="A3" s="294"/>
      <c r="B3" s="304" t="s">
        <v>63</v>
      </c>
      <c r="C3" s="295"/>
      <c r="D3" s="295"/>
      <c r="E3" s="106"/>
      <c r="F3" s="295"/>
      <c r="G3" s="295"/>
      <c r="H3" s="294"/>
      <c r="I3" s="294"/>
      <c r="J3" s="294"/>
      <c r="K3" s="288"/>
      <c r="L3" s="288"/>
    </row>
    <row r="4" spans="1:12" ht="31.5" customHeight="1" x14ac:dyDescent="0.35">
      <c r="A4" s="225"/>
      <c r="B4" s="245" t="s">
        <v>64</v>
      </c>
      <c r="C4" s="225"/>
      <c r="D4" s="225"/>
      <c r="E4" s="225"/>
      <c r="F4" s="225"/>
      <c r="G4" s="230"/>
      <c r="H4" s="246" t="s">
        <v>65</v>
      </c>
      <c r="I4" s="247" t="s">
        <v>66</v>
      </c>
      <c r="J4" s="246" t="s">
        <v>67</v>
      </c>
      <c r="K4" s="227"/>
      <c r="L4" s="227"/>
    </row>
    <row r="5" spans="1:12" x14ac:dyDescent="0.35">
      <c r="A5" s="225"/>
      <c r="B5" s="258" t="s">
        <v>68</v>
      </c>
      <c r="C5" s="255"/>
      <c r="D5" s="261"/>
      <c r="E5" s="338">
        <f>J5</f>
        <v>0</v>
      </c>
      <c r="F5" s="255"/>
      <c r="G5" s="256"/>
      <c r="H5" s="48"/>
      <c r="I5" s="286"/>
      <c r="J5" s="264">
        <f>H5+I5</f>
        <v>0</v>
      </c>
      <c r="K5" s="227"/>
      <c r="L5" s="227"/>
    </row>
    <row r="6" spans="1:12" x14ac:dyDescent="0.35">
      <c r="A6" s="225"/>
      <c r="B6" s="259" t="s">
        <v>69</v>
      </c>
      <c r="C6" s="225"/>
      <c r="D6" s="262"/>
      <c r="E6" s="283">
        <f>IF(J5=0,0,J6)</f>
        <v>0</v>
      </c>
      <c r="F6" s="265"/>
      <c r="G6" s="266"/>
      <c r="H6" s="327">
        <f>IF(J5=0,0,H5/J5)</f>
        <v>0</v>
      </c>
      <c r="I6" s="328">
        <f>IF(J5=0,0,I5/J5)</f>
        <v>0</v>
      </c>
      <c r="J6" s="267">
        <f>SUM(H6:I6)</f>
        <v>0</v>
      </c>
      <c r="K6" s="227"/>
      <c r="L6" s="227"/>
    </row>
    <row r="7" spans="1:12" x14ac:dyDescent="0.35">
      <c r="A7" s="225"/>
      <c r="B7" s="260" t="s">
        <v>70</v>
      </c>
      <c r="C7" s="257"/>
      <c r="D7" s="263"/>
      <c r="E7" s="284">
        <f>'Rents &amp; Affordability'!D39</f>
        <v>0</v>
      </c>
      <c r="F7" s="225"/>
      <c r="G7" s="230"/>
      <c r="H7" s="225"/>
      <c r="I7" s="225"/>
      <c r="J7" s="225"/>
      <c r="K7" s="227"/>
      <c r="L7" s="227"/>
    </row>
    <row r="8" spans="1:12" x14ac:dyDescent="0.35">
      <c r="A8" s="225"/>
      <c r="B8" s="228"/>
      <c r="C8" s="225"/>
      <c r="D8" s="225"/>
      <c r="E8" s="225"/>
      <c r="F8" s="225"/>
      <c r="G8" s="227"/>
      <c r="H8" s="225"/>
      <c r="I8" s="225"/>
      <c r="J8" s="225"/>
      <c r="K8" s="227"/>
      <c r="L8" s="227"/>
    </row>
    <row r="9" spans="1:12" ht="17.25" customHeight="1" x14ac:dyDescent="0.35">
      <c r="A9" s="225"/>
      <c r="B9" s="104" t="s">
        <v>71</v>
      </c>
      <c r="C9" s="104"/>
      <c r="D9" s="104"/>
      <c r="E9" s="339" t="s">
        <v>72</v>
      </c>
      <c r="F9" s="268" t="s">
        <v>73</v>
      </c>
      <c r="G9" s="280"/>
      <c r="H9" s="464" t="s">
        <v>74</v>
      </c>
      <c r="I9" s="464"/>
      <c r="J9" s="464"/>
      <c r="K9" s="298"/>
      <c r="L9" s="299" t="s">
        <v>75</v>
      </c>
    </row>
    <row r="10" spans="1:12" x14ac:dyDescent="0.35">
      <c r="A10" s="225"/>
      <c r="B10" s="97" t="s">
        <v>76</v>
      </c>
      <c r="C10" s="2"/>
      <c r="D10" s="2"/>
      <c r="E10" s="103"/>
      <c r="F10" s="102">
        <f>IF($E$7=0,0,E10/$E$7)</f>
        <v>0</v>
      </c>
      <c r="G10" s="281"/>
      <c r="H10" s="50">
        <f t="shared" ref="H10:H19" si="0">E10*H$6</f>
        <v>0</v>
      </c>
      <c r="I10" s="50">
        <f t="shared" ref="I10:I19" si="1">E10*I$6</f>
        <v>0</v>
      </c>
      <c r="J10" s="101">
        <f t="shared" ref="J10:J20" si="2">SUM(H10:I10)</f>
        <v>0</v>
      </c>
      <c r="K10" s="227"/>
      <c r="L10" s="317"/>
    </row>
    <row r="11" spans="1:12" x14ac:dyDescent="0.35">
      <c r="A11" s="225"/>
      <c r="B11" s="97" t="s">
        <v>77</v>
      </c>
      <c r="C11" s="2"/>
      <c r="D11" s="2"/>
      <c r="E11" s="103"/>
      <c r="F11" s="102">
        <f t="shared" ref="F11:F20" si="3">IF($E$7=0,0,E11/$E$7)</f>
        <v>0</v>
      </c>
      <c r="G11" s="281"/>
      <c r="H11" s="50">
        <f>E11*H$6</f>
        <v>0</v>
      </c>
      <c r="I11" s="50">
        <f t="shared" si="1"/>
        <v>0</v>
      </c>
      <c r="J11" s="101">
        <f t="shared" si="2"/>
        <v>0</v>
      </c>
      <c r="K11" s="227"/>
      <c r="L11" s="317"/>
    </row>
    <row r="12" spans="1:12" x14ac:dyDescent="0.35">
      <c r="A12" s="225"/>
      <c r="B12" s="97" t="s">
        <v>78</v>
      </c>
      <c r="C12" s="2"/>
      <c r="D12" s="2"/>
      <c r="E12" s="103"/>
      <c r="F12" s="102">
        <f t="shared" si="3"/>
        <v>0</v>
      </c>
      <c r="G12" s="281"/>
      <c r="H12" s="50">
        <f t="shared" si="0"/>
        <v>0</v>
      </c>
      <c r="I12" s="50">
        <f t="shared" si="1"/>
        <v>0</v>
      </c>
      <c r="J12" s="101">
        <f t="shared" si="2"/>
        <v>0</v>
      </c>
      <c r="K12" s="227"/>
      <c r="L12" s="317"/>
    </row>
    <row r="13" spans="1:12" x14ac:dyDescent="0.35">
      <c r="A13" s="225"/>
      <c r="B13" s="97" t="s">
        <v>79</v>
      </c>
      <c r="C13" s="2"/>
      <c r="D13" s="2"/>
      <c r="E13" s="103"/>
      <c r="F13" s="102">
        <f t="shared" si="3"/>
        <v>0</v>
      </c>
      <c r="G13" s="281"/>
      <c r="H13" s="50">
        <f t="shared" si="0"/>
        <v>0</v>
      </c>
      <c r="I13" s="50">
        <f t="shared" si="1"/>
        <v>0</v>
      </c>
      <c r="J13" s="101">
        <f t="shared" si="2"/>
        <v>0</v>
      </c>
      <c r="K13" s="227"/>
      <c r="L13" s="317"/>
    </row>
    <row r="14" spans="1:12" x14ac:dyDescent="0.35">
      <c r="A14" s="225"/>
      <c r="B14" s="97" t="s">
        <v>80</v>
      </c>
      <c r="C14" s="2"/>
      <c r="D14" s="2"/>
      <c r="E14" s="103"/>
      <c r="F14" s="102">
        <f t="shared" si="3"/>
        <v>0</v>
      </c>
      <c r="G14" s="281"/>
      <c r="H14" s="50">
        <f t="shared" si="0"/>
        <v>0</v>
      </c>
      <c r="I14" s="50">
        <f t="shared" si="1"/>
        <v>0</v>
      </c>
      <c r="J14" s="101">
        <f t="shared" si="2"/>
        <v>0</v>
      </c>
      <c r="K14" s="227"/>
      <c r="L14" s="317"/>
    </row>
    <row r="15" spans="1:12" x14ac:dyDescent="0.35">
      <c r="A15" s="225"/>
      <c r="B15" s="97" t="s">
        <v>81</v>
      </c>
      <c r="C15" s="2"/>
      <c r="D15" s="2"/>
      <c r="E15" s="103"/>
      <c r="F15" s="102">
        <f t="shared" si="3"/>
        <v>0</v>
      </c>
      <c r="G15" s="281"/>
      <c r="H15" s="50">
        <f t="shared" si="0"/>
        <v>0</v>
      </c>
      <c r="I15" s="50">
        <f t="shared" si="1"/>
        <v>0</v>
      </c>
      <c r="J15" s="101">
        <f t="shared" si="2"/>
        <v>0</v>
      </c>
      <c r="K15" s="227"/>
      <c r="L15" s="317"/>
    </row>
    <row r="16" spans="1:12" x14ac:dyDescent="0.35">
      <c r="A16" s="225"/>
      <c r="B16" s="96" t="s">
        <v>82</v>
      </c>
      <c r="C16" s="2"/>
      <c r="D16" s="2"/>
      <c r="E16" s="103"/>
      <c r="F16" s="102">
        <f t="shared" si="3"/>
        <v>0</v>
      </c>
      <c r="G16" s="281"/>
      <c r="H16" s="50">
        <f t="shared" si="0"/>
        <v>0</v>
      </c>
      <c r="I16" s="50">
        <f t="shared" si="1"/>
        <v>0</v>
      </c>
      <c r="J16" s="101">
        <f t="shared" si="2"/>
        <v>0</v>
      </c>
      <c r="K16" s="227"/>
      <c r="L16" s="317"/>
    </row>
    <row r="17" spans="1:12" x14ac:dyDescent="0.35">
      <c r="A17" s="225"/>
      <c r="B17" s="96" t="s">
        <v>82</v>
      </c>
      <c r="C17" s="2"/>
      <c r="D17" s="2"/>
      <c r="E17" s="103"/>
      <c r="F17" s="102">
        <f t="shared" si="3"/>
        <v>0</v>
      </c>
      <c r="G17" s="281"/>
      <c r="H17" s="50">
        <f t="shared" si="0"/>
        <v>0</v>
      </c>
      <c r="I17" s="50">
        <f t="shared" si="1"/>
        <v>0</v>
      </c>
      <c r="J17" s="101">
        <f t="shared" si="2"/>
        <v>0</v>
      </c>
      <c r="K17" s="227"/>
      <c r="L17" s="317"/>
    </row>
    <row r="18" spans="1:12" x14ac:dyDescent="0.35">
      <c r="A18" s="225"/>
      <c r="B18" s="96" t="s">
        <v>82</v>
      </c>
      <c r="C18" s="2"/>
      <c r="D18" s="2"/>
      <c r="E18" s="103"/>
      <c r="F18" s="102">
        <f t="shared" si="3"/>
        <v>0</v>
      </c>
      <c r="G18" s="281"/>
      <c r="H18" s="50">
        <f t="shared" si="0"/>
        <v>0</v>
      </c>
      <c r="I18" s="50">
        <f t="shared" si="1"/>
        <v>0</v>
      </c>
      <c r="J18" s="101">
        <f t="shared" si="2"/>
        <v>0</v>
      </c>
      <c r="K18" s="227"/>
      <c r="L18" s="317"/>
    </row>
    <row r="19" spans="1:12" x14ac:dyDescent="0.35">
      <c r="A19" s="225"/>
      <c r="B19" s="96" t="s">
        <v>82</v>
      </c>
      <c r="C19" s="2"/>
      <c r="D19" s="2"/>
      <c r="E19" s="103"/>
      <c r="F19" s="102">
        <f t="shared" si="3"/>
        <v>0</v>
      </c>
      <c r="G19" s="281"/>
      <c r="H19" s="340">
        <f t="shared" si="0"/>
        <v>0</v>
      </c>
      <c r="I19" s="340">
        <f t="shared" si="1"/>
        <v>0</v>
      </c>
      <c r="J19" s="101">
        <f t="shared" si="2"/>
        <v>0</v>
      </c>
      <c r="K19" s="227"/>
      <c r="L19" s="317"/>
    </row>
    <row r="20" spans="1:12" x14ac:dyDescent="0.35">
      <c r="A20" s="225"/>
      <c r="B20" s="341" t="s">
        <v>83</v>
      </c>
      <c r="C20" s="64"/>
      <c r="D20" s="64"/>
      <c r="E20" s="208">
        <f>SUM(E10:E19)</f>
        <v>0</v>
      </c>
      <c r="F20" s="63">
        <f t="shared" si="3"/>
        <v>0</v>
      </c>
      <c r="G20" s="287"/>
      <c r="H20" s="342">
        <f>SUM(H10:H19)</f>
        <v>0</v>
      </c>
      <c r="I20" s="342">
        <f>SUM(I10:I19)</f>
        <v>0</v>
      </c>
      <c r="J20" s="343">
        <f t="shared" si="2"/>
        <v>0</v>
      </c>
      <c r="K20" s="227"/>
      <c r="L20" s="251"/>
    </row>
    <row r="21" spans="1:12" ht="15" thickTop="1" x14ac:dyDescent="0.35">
      <c r="A21" s="225"/>
      <c r="B21" s="97"/>
      <c r="C21" s="2"/>
      <c r="D21" s="2"/>
      <c r="E21" s="225"/>
      <c r="F21" s="243"/>
      <c r="G21" s="281"/>
      <c r="H21" s="227"/>
      <c r="I21" s="227"/>
      <c r="J21" s="248"/>
      <c r="K21" s="227"/>
      <c r="L21" s="227"/>
    </row>
    <row r="22" spans="1:12" ht="30" customHeight="1" x14ac:dyDescent="0.35">
      <c r="A22" s="225"/>
      <c r="B22" s="404" t="s">
        <v>253</v>
      </c>
      <c r="C22" s="99"/>
      <c r="D22" s="99"/>
      <c r="E22" s="225"/>
      <c r="F22" s="243"/>
      <c r="G22" s="281"/>
      <c r="H22" s="465" t="s">
        <v>84</v>
      </c>
      <c r="I22" s="466"/>
      <c r="J22" s="467"/>
      <c r="K22" s="227"/>
      <c r="L22" s="227"/>
    </row>
    <row r="23" spans="1:12" x14ac:dyDescent="0.35">
      <c r="A23" s="225"/>
      <c r="B23" s="225" t="s">
        <v>85</v>
      </c>
      <c r="C23" s="2"/>
      <c r="D23" s="2"/>
      <c r="E23" s="47"/>
      <c r="F23" s="94">
        <f>IF($E$7=0,0,E23/$E$7)</f>
        <v>0</v>
      </c>
      <c r="G23" s="281"/>
      <c r="H23" s="377"/>
      <c r="I23" s="378"/>
      <c r="J23" s="379"/>
      <c r="K23" s="227"/>
      <c r="L23" s="227"/>
    </row>
    <row r="24" spans="1:12" x14ac:dyDescent="0.35">
      <c r="A24" s="225"/>
      <c r="B24" s="441" t="s">
        <v>86</v>
      </c>
      <c r="C24" s="2"/>
      <c r="D24" s="2"/>
      <c r="E24" s="47"/>
      <c r="F24" s="94">
        <f t="shared" ref="F24:F33" si="4">IF($E$7=0,0,E24/$E$7)</f>
        <v>0</v>
      </c>
      <c r="G24" s="281"/>
      <c r="H24" s="377"/>
      <c r="I24" s="378"/>
      <c r="J24" s="379"/>
      <c r="K24" s="227"/>
      <c r="L24" s="227"/>
    </row>
    <row r="25" spans="1:12" x14ac:dyDescent="0.35">
      <c r="A25" s="225"/>
      <c r="B25" s="98" t="s">
        <v>87</v>
      </c>
      <c r="C25" s="2"/>
      <c r="D25" s="2"/>
      <c r="E25" s="47"/>
      <c r="F25" s="94">
        <f t="shared" si="4"/>
        <v>0</v>
      </c>
      <c r="G25" s="281"/>
      <c r="H25" s="377"/>
      <c r="I25" s="378"/>
      <c r="J25" s="379"/>
      <c r="K25" s="227"/>
      <c r="L25" s="227"/>
    </row>
    <row r="26" spans="1:12" x14ac:dyDescent="0.35">
      <c r="A26" s="225"/>
      <c r="B26" s="97" t="s">
        <v>88</v>
      </c>
      <c r="C26" s="2"/>
      <c r="D26" s="2"/>
      <c r="E26" s="47"/>
      <c r="F26" s="94">
        <f t="shared" si="4"/>
        <v>0</v>
      </c>
      <c r="G26" s="281"/>
      <c r="H26" s="377"/>
      <c r="I26" s="378"/>
      <c r="J26" s="379"/>
      <c r="K26" s="227"/>
      <c r="L26" s="227"/>
    </row>
    <row r="27" spans="1:12" x14ac:dyDescent="0.35">
      <c r="A27" s="225"/>
      <c r="B27" s="97" t="s">
        <v>89</v>
      </c>
      <c r="C27" s="2"/>
      <c r="D27" s="2"/>
      <c r="E27" s="47"/>
      <c r="F27" s="94">
        <f t="shared" si="4"/>
        <v>0</v>
      </c>
      <c r="G27" s="281"/>
      <c r="H27" s="377"/>
      <c r="I27" s="378"/>
      <c r="J27" s="379"/>
      <c r="K27" s="227"/>
      <c r="L27" s="227"/>
    </row>
    <row r="28" spans="1:12" x14ac:dyDescent="0.35">
      <c r="A28" s="225"/>
      <c r="B28" s="96" t="s">
        <v>82</v>
      </c>
      <c r="C28" s="2"/>
      <c r="D28" s="2"/>
      <c r="E28" s="47"/>
      <c r="F28" s="94">
        <f t="shared" si="4"/>
        <v>0</v>
      </c>
      <c r="G28" s="281"/>
      <c r="H28" s="377"/>
      <c r="I28" s="378"/>
      <c r="J28" s="379"/>
      <c r="K28" s="227"/>
      <c r="L28" s="227"/>
    </row>
    <row r="29" spans="1:12" x14ac:dyDescent="0.35">
      <c r="A29" s="225"/>
      <c r="B29" s="96" t="s">
        <v>82</v>
      </c>
      <c r="C29" s="2"/>
      <c r="D29" s="2"/>
      <c r="E29" s="47"/>
      <c r="F29" s="94">
        <f t="shared" si="4"/>
        <v>0</v>
      </c>
      <c r="G29" s="281"/>
      <c r="H29" s="377"/>
      <c r="I29" s="378"/>
      <c r="J29" s="379"/>
      <c r="K29" s="227"/>
      <c r="L29" s="227"/>
    </row>
    <row r="30" spans="1:12" x14ac:dyDescent="0.35">
      <c r="A30" s="225"/>
      <c r="B30" s="96" t="s">
        <v>82</v>
      </c>
      <c r="C30" s="2"/>
      <c r="D30" s="2"/>
      <c r="E30" s="47"/>
      <c r="F30" s="94">
        <f t="shared" si="4"/>
        <v>0</v>
      </c>
      <c r="G30" s="281"/>
      <c r="H30" s="377"/>
      <c r="I30" s="378"/>
      <c r="J30" s="379"/>
      <c r="K30" s="227"/>
      <c r="L30" s="227"/>
    </row>
    <row r="31" spans="1:12" x14ac:dyDescent="0.35">
      <c r="A31" s="225"/>
      <c r="B31" s="96" t="s">
        <v>82</v>
      </c>
      <c r="C31" s="2"/>
      <c r="D31" s="2"/>
      <c r="E31" s="47"/>
      <c r="F31" s="94">
        <f t="shared" si="4"/>
        <v>0</v>
      </c>
      <c r="G31" s="281"/>
      <c r="H31" s="377"/>
      <c r="I31" s="378"/>
      <c r="J31" s="379"/>
      <c r="K31" s="227"/>
      <c r="L31" s="227"/>
    </row>
    <row r="32" spans="1:12" x14ac:dyDescent="0.35">
      <c r="A32" s="225"/>
      <c r="B32" s="95" t="s">
        <v>90</v>
      </c>
      <c r="C32" s="2"/>
      <c r="D32" s="2"/>
      <c r="E32" s="47"/>
      <c r="F32" s="94">
        <f t="shared" si="4"/>
        <v>0</v>
      </c>
      <c r="G32" s="281"/>
      <c r="H32" s="377"/>
      <c r="I32" s="378"/>
      <c r="J32" s="379"/>
      <c r="K32" s="227"/>
      <c r="L32" s="227"/>
    </row>
    <row r="33" spans="1:12" x14ac:dyDescent="0.35">
      <c r="A33" s="225"/>
      <c r="B33" s="93" t="s">
        <v>91</v>
      </c>
      <c r="C33" s="344"/>
      <c r="D33" s="344"/>
      <c r="E33" s="345">
        <f>SUM(E23:E32)</f>
        <v>0</v>
      </c>
      <c r="F33" s="345">
        <f t="shared" si="4"/>
        <v>0</v>
      </c>
      <c r="G33" s="281"/>
      <c r="H33" s="227"/>
      <c r="I33" s="227"/>
      <c r="J33" s="269"/>
      <c r="K33" s="227"/>
      <c r="L33" s="227"/>
    </row>
    <row r="34" spans="1:12" x14ac:dyDescent="0.35">
      <c r="A34" s="225"/>
      <c r="B34" s="93"/>
      <c r="C34" s="26"/>
      <c r="D34" s="26"/>
      <c r="E34" s="46"/>
      <c r="F34" s="270"/>
      <c r="G34" s="281"/>
      <c r="H34" s="227"/>
      <c r="I34" s="227"/>
      <c r="J34" s="269"/>
      <c r="K34" s="227"/>
      <c r="L34" s="227"/>
    </row>
    <row r="35" spans="1:12" hidden="1" x14ac:dyDescent="0.35">
      <c r="A35" s="225"/>
      <c r="B35" s="335" t="s">
        <v>92</v>
      </c>
      <c r="C35" s="336"/>
      <c r="D35" s="344"/>
      <c r="E35" s="346">
        <v>0</v>
      </c>
      <c r="F35" s="345">
        <f t="shared" ref="F35:F37" si="5">IF($E$7=0,0,E35/$E$7)</f>
        <v>0</v>
      </c>
      <c r="G35" s="322"/>
      <c r="H35" s="347">
        <f>E35*H6</f>
        <v>0</v>
      </c>
      <c r="I35" s="347">
        <f>I6*E35</f>
        <v>0</v>
      </c>
      <c r="J35" s="348">
        <f t="shared" ref="J35" si="6">SUM(H35:I35)</f>
        <v>0</v>
      </c>
      <c r="K35" s="227"/>
      <c r="L35" s="227"/>
    </row>
    <row r="36" spans="1:12" x14ac:dyDescent="0.35">
      <c r="A36" s="225"/>
      <c r="B36" s="93"/>
      <c r="C36" s="26"/>
      <c r="D36" s="26"/>
      <c r="E36" s="46"/>
      <c r="F36" s="270"/>
      <c r="G36" s="281"/>
      <c r="H36" s="227"/>
      <c r="I36" s="227"/>
      <c r="J36" s="269"/>
      <c r="K36" s="227"/>
      <c r="L36" s="227"/>
    </row>
    <row r="37" spans="1:12" ht="15" thickBot="1" x14ac:dyDescent="0.4">
      <c r="A37" s="225"/>
      <c r="B37" s="92" t="s">
        <v>252</v>
      </c>
      <c r="C37" s="91"/>
      <c r="D37" s="91"/>
      <c r="E37" s="90">
        <f>IF(E20-E33-E35&lt;0,0,E20-E33-E35)</f>
        <v>0</v>
      </c>
      <c r="F37" s="90">
        <f t="shared" si="5"/>
        <v>0</v>
      </c>
      <c r="G37" s="325"/>
      <c r="H37" s="89">
        <f>E37*H6</f>
        <v>0</v>
      </c>
      <c r="I37" s="89">
        <f>I6*E37</f>
        <v>0</v>
      </c>
      <c r="J37" s="88">
        <f t="shared" ref="J37" si="7">SUM(H37:I37)</f>
        <v>0</v>
      </c>
      <c r="K37" s="227"/>
      <c r="L37" s="227"/>
    </row>
    <row r="38" spans="1:12" x14ac:dyDescent="0.35">
      <c r="A38" s="225"/>
      <c r="B38" s="87"/>
      <c r="C38" s="26"/>
      <c r="D38" s="26"/>
      <c r="E38" s="86"/>
      <c r="F38" s="86"/>
      <c r="G38" s="238"/>
      <c r="H38" s="227"/>
      <c r="I38" s="227"/>
      <c r="J38" s="269"/>
      <c r="K38" s="227"/>
      <c r="L38" s="227"/>
    </row>
    <row r="39" spans="1:12" x14ac:dyDescent="0.35">
      <c r="A39" s="302"/>
      <c r="B39" s="229"/>
      <c r="C39" s="229"/>
      <c r="D39" s="229"/>
      <c r="E39" s="229"/>
      <c r="F39" s="229"/>
      <c r="G39" s="229"/>
      <c r="H39" s="229"/>
      <c r="I39" s="229"/>
      <c r="J39" s="229"/>
      <c r="K39" s="229"/>
      <c r="L39" s="229"/>
    </row>
    <row r="40" spans="1:12" x14ac:dyDescent="0.35">
      <c r="A40" s="251"/>
      <c r="B40" s="238"/>
      <c r="C40" s="238"/>
      <c r="D40" s="238"/>
      <c r="E40" s="238"/>
      <c r="F40" s="238"/>
      <c r="G40" s="238"/>
      <c r="H40" s="238"/>
      <c r="I40" s="238"/>
      <c r="J40" s="238"/>
      <c r="K40" s="238"/>
      <c r="L40" s="238"/>
    </row>
    <row r="41" spans="1:12" x14ac:dyDescent="0.35">
      <c r="A41" s="225"/>
      <c r="B41" s="403" t="s">
        <v>93</v>
      </c>
      <c r="C41" s="402"/>
      <c r="D41" s="230"/>
      <c r="E41" s="230"/>
      <c r="F41" s="230"/>
      <c r="G41" s="230"/>
      <c r="H41" s="230"/>
      <c r="I41" s="230"/>
      <c r="J41" s="230"/>
      <c r="K41" s="230"/>
      <c r="L41" s="227"/>
    </row>
    <row r="42" spans="1:12" x14ac:dyDescent="0.35">
      <c r="A42" s="225"/>
      <c r="B42" s="380"/>
      <c r="C42" s="381"/>
      <c r="D42" s="381"/>
      <c r="E42" s="381"/>
      <c r="F42" s="381"/>
      <c r="G42" s="381"/>
      <c r="H42" s="381"/>
      <c r="I42" s="381"/>
      <c r="J42" s="381"/>
      <c r="K42" s="382"/>
      <c r="L42" s="227"/>
    </row>
    <row r="43" spans="1:12" x14ac:dyDescent="0.35">
      <c r="A43" s="225"/>
      <c r="B43" s="383"/>
      <c r="C43" s="384"/>
      <c r="D43" s="384"/>
      <c r="E43" s="384"/>
      <c r="F43" s="384"/>
      <c r="G43" s="384"/>
      <c r="H43" s="384"/>
      <c r="I43" s="384"/>
      <c r="J43" s="384"/>
      <c r="K43" s="385"/>
      <c r="L43" s="227"/>
    </row>
    <row r="44" spans="1:12" x14ac:dyDescent="0.35">
      <c r="A44" s="225"/>
      <c r="B44" s="383"/>
      <c r="C44" s="384"/>
      <c r="D44" s="384"/>
      <c r="E44" s="384"/>
      <c r="F44" s="384"/>
      <c r="G44" s="384"/>
      <c r="H44" s="384"/>
      <c r="I44" s="384"/>
      <c r="J44" s="384"/>
      <c r="K44" s="385"/>
      <c r="L44" s="227"/>
    </row>
    <row r="45" spans="1:12" x14ac:dyDescent="0.35">
      <c r="A45" s="225"/>
      <c r="B45" s="383"/>
      <c r="C45" s="384"/>
      <c r="D45" s="384"/>
      <c r="E45" s="384"/>
      <c r="F45" s="384"/>
      <c r="G45" s="384"/>
      <c r="H45" s="384"/>
      <c r="I45" s="384"/>
      <c r="J45" s="384"/>
      <c r="K45" s="385"/>
      <c r="L45" s="227"/>
    </row>
    <row r="46" spans="1:12" x14ac:dyDescent="0.35">
      <c r="A46" s="225"/>
      <c r="B46" s="386"/>
      <c r="C46" s="387"/>
      <c r="D46" s="387"/>
      <c r="E46" s="387"/>
      <c r="F46" s="387"/>
      <c r="G46" s="387"/>
      <c r="H46" s="387"/>
      <c r="I46" s="387"/>
      <c r="J46" s="387"/>
      <c r="K46" s="388"/>
      <c r="L46" s="227"/>
    </row>
    <row r="47" spans="1:12" x14ac:dyDescent="0.35">
      <c r="A47" s="225"/>
      <c r="B47" s="238"/>
      <c r="C47" s="238"/>
      <c r="D47" s="238"/>
      <c r="E47" s="238"/>
      <c r="F47" s="238"/>
      <c r="G47" s="238"/>
      <c r="H47" s="238"/>
      <c r="I47" s="238"/>
      <c r="J47" s="238"/>
      <c r="K47" s="238"/>
      <c r="L47" s="227"/>
    </row>
    <row r="48" spans="1:12" x14ac:dyDescent="0.35">
      <c r="A48" s="302"/>
      <c r="B48" s="229"/>
      <c r="C48" s="229"/>
      <c r="D48" s="229"/>
      <c r="E48" s="229"/>
      <c r="F48" s="229"/>
      <c r="G48" s="229"/>
      <c r="H48" s="229"/>
      <c r="I48" s="229"/>
      <c r="J48" s="229"/>
      <c r="K48" s="229"/>
      <c r="L48" s="229"/>
    </row>
    <row r="49" spans="1:12" x14ac:dyDescent="0.35">
      <c r="A49" s="293"/>
      <c r="B49" s="293"/>
      <c r="C49" s="293"/>
      <c r="D49" s="293"/>
      <c r="E49" s="293"/>
      <c r="F49" s="293"/>
      <c r="G49" s="293"/>
      <c r="H49" s="293"/>
      <c r="I49" s="293"/>
      <c r="J49" s="293"/>
      <c r="K49" s="293"/>
      <c r="L49" s="293"/>
    </row>
    <row r="50" spans="1:12" x14ac:dyDescent="0.35">
      <c r="A50" s="227"/>
      <c r="B50" s="227"/>
      <c r="C50" s="225"/>
      <c r="D50" s="225"/>
      <c r="E50" s="225"/>
      <c r="F50" s="225"/>
      <c r="G50" s="225"/>
      <c r="H50" s="251"/>
      <c r="I50" s="251"/>
      <c r="J50" s="251"/>
      <c r="K50" s="251"/>
      <c r="L50" s="251"/>
    </row>
    <row r="51" spans="1:12" x14ac:dyDescent="0.35">
      <c r="A51" s="227"/>
      <c r="B51" s="227"/>
      <c r="C51" s="225"/>
      <c r="D51" s="225"/>
      <c r="E51" s="225"/>
      <c r="F51" s="225"/>
      <c r="G51" s="225"/>
      <c r="H51" s="225"/>
      <c r="I51" s="225"/>
      <c r="J51" s="225"/>
      <c r="K51" s="227"/>
      <c r="L51" s="227"/>
    </row>
    <row r="52" spans="1:12" x14ac:dyDescent="0.35">
      <c r="A52" s="227"/>
      <c r="B52" s="227"/>
      <c r="C52" s="225"/>
      <c r="D52" s="225"/>
      <c r="E52" s="225"/>
      <c r="F52" s="225"/>
      <c r="G52" s="225"/>
      <c r="H52" s="225"/>
      <c r="I52" s="225"/>
      <c r="J52" s="225"/>
      <c r="K52" s="227"/>
      <c r="L52" s="227"/>
    </row>
    <row r="53" spans="1:12" x14ac:dyDescent="0.35">
      <c r="A53" s="227"/>
      <c r="B53" s="227"/>
      <c r="C53" s="225"/>
      <c r="D53" s="225"/>
      <c r="E53" s="225"/>
      <c r="F53" s="324"/>
      <c r="G53" s="225"/>
      <c r="H53" s="225"/>
      <c r="I53" s="225"/>
      <c r="J53" s="225"/>
      <c r="K53" s="227"/>
      <c r="L53" s="227"/>
    </row>
    <row r="54" spans="1:12" x14ac:dyDescent="0.35">
      <c r="A54" s="227"/>
      <c r="B54" s="227"/>
      <c r="C54" s="225"/>
      <c r="D54" s="225"/>
      <c r="E54" s="323"/>
      <c r="F54" s="225"/>
      <c r="G54" s="225"/>
      <c r="H54" s="225"/>
      <c r="I54" s="225"/>
      <c r="J54" s="225"/>
      <c r="K54" s="227"/>
      <c r="L54" s="227"/>
    </row>
    <row r="55" spans="1:12" x14ac:dyDescent="0.35">
      <c r="A55" s="227"/>
      <c r="B55" s="227"/>
      <c r="C55" s="225"/>
      <c r="D55" s="225"/>
      <c r="E55" s="225"/>
      <c r="F55" s="323"/>
      <c r="G55" s="225"/>
      <c r="H55" s="323"/>
      <c r="I55" s="225"/>
      <c r="J55" s="225"/>
      <c r="K55" s="227"/>
      <c r="L55" s="227"/>
    </row>
    <row r="56" spans="1:12" x14ac:dyDescent="0.35">
      <c r="A56" s="227"/>
      <c r="B56" s="227"/>
      <c r="C56" s="225"/>
      <c r="D56" s="225"/>
      <c r="E56" s="225"/>
      <c r="F56" s="225"/>
      <c r="G56" s="225"/>
      <c r="H56" s="225"/>
      <c r="I56" s="225"/>
      <c r="J56" s="225"/>
      <c r="K56" s="227"/>
      <c r="L56" s="227"/>
    </row>
    <row r="57" spans="1:12" x14ac:dyDescent="0.35">
      <c r="A57" s="225"/>
      <c r="B57" s="225"/>
      <c r="C57" s="225"/>
      <c r="D57" s="225"/>
      <c r="E57" s="225"/>
      <c r="F57" s="225"/>
      <c r="G57" s="225"/>
      <c r="H57" s="225"/>
      <c r="I57" s="225"/>
      <c r="J57" s="225"/>
      <c r="K57" s="227"/>
      <c r="L57" s="227"/>
    </row>
    <row r="58" spans="1:12" x14ac:dyDescent="0.35">
      <c r="A58" s="225"/>
      <c r="B58" s="225"/>
      <c r="C58" s="225"/>
      <c r="D58" s="225"/>
      <c r="E58" s="225"/>
      <c r="F58" s="225"/>
      <c r="G58" s="225"/>
      <c r="H58" s="225"/>
      <c r="I58" s="225"/>
      <c r="J58" s="225"/>
      <c r="K58" s="227"/>
      <c r="L58" s="227"/>
    </row>
    <row r="59" spans="1:12" x14ac:dyDescent="0.35">
      <c r="A59" s="225"/>
      <c r="B59" s="225"/>
      <c r="C59" s="225"/>
      <c r="D59" s="225"/>
      <c r="E59" s="225"/>
      <c r="F59" s="225"/>
      <c r="G59" s="225"/>
      <c r="H59" s="225"/>
      <c r="I59" s="225"/>
      <c r="J59" s="225"/>
      <c r="K59" s="227"/>
      <c r="L59" s="227"/>
    </row>
    <row r="60" spans="1:12" x14ac:dyDescent="0.35">
      <c r="A60" s="225"/>
      <c r="B60" s="238"/>
      <c r="C60" s="238"/>
      <c r="D60" s="238"/>
      <c r="E60" s="238"/>
      <c r="F60" s="238"/>
      <c r="G60" s="238"/>
      <c r="H60" s="238"/>
      <c r="I60" s="238"/>
      <c r="J60" s="238"/>
      <c r="K60" s="251"/>
      <c r="L60" s="225"/>
    </row>
    <row r="61" spans="1:12" x14ac:dyDescent="0.35">
      <c r="A61" s="225"/>
      <c r="B61" s="46"/>
      <c r="C61" s="46"/>
      <c r="D61" s="46"/>
      <c r="E61" s="46"/>
      <c r="F61" s="251"/>
      <c r="G61" s="251"/>
      <c r="H61" s="251"/>
      <c r="I61" s="251"/>
      <c r="J61" s="168"/>
      <c r="K61" s="251"/>
      <c r="L61" s="225"/>
    </row>
    <row r="62" spans="1:12" x14ac:dyDescent="0.35">
      <c r="A62" s="225"/>
      <c r="B62" s="46"/>
      <c r="C62" s="46"/>
      <c r="D62" s="46"/>
      <c r="E62" s="46"/>
      <c r="F62" s="251"/>
      <c r="G62" s="251"/>
      <c r="H62" s="251"/>
      <c r="I62" s="251"/>
      <c r="J62" s="168"/>
      <c r="K62" s="251"/>
      <c r="L62" s="225"/>
    </row>
    <row r="63" spans="1:12" x14ac:dyDescent="0.35">
      <c r="A63" s="225"/>
      <c r="B63" s="170"/>
      <c r="C63" s="391"/>
      <c r="D63" s="391"/>
      <c r="E63" s="176"/>
      <c r="F63" s="251"/>
      <c r="G63" s="251"/>
      <c r="H63" s="251"/>
      <c r="I63" s="251"/>
      <c r="J63" s="168"/>
      <c r="K63" s="251"/>
      <c r="L63" s="225"/>
    </row>
    <row r="64" spans="1:12" x14ac:dyDescent="0.35">
      <c r="A64" s="225"/>
      <c r="B64" s="170"/>
      <c r="C64" s="391"/>
      <c r="D64" s="391"/>
      <c r="E64" s="251"/>
      <c r="F64" s="251"/>
      <c r="G64" s="251"/>
      <c r="H64" s="251"/>
      <c r="I64" s="251"/>
      <c r="J64" s="177"/>
      <c r="K64" s="177"/>
      <c r="L64" s="225"/>
    </row>
    <row r="65" spans="2:11" ht="15.5" x14ac:dyDescent="0.35">
      <c r="B65" s="178"/>
      <c r="C65" s="389"/>
      <c r="D65" s="389"/>
      <c r="E65" s="251"/>
      <c r="F65" s="251"/>
      <c r="G65" s="251"/>
      <c r="H65" s="251"/>
      <c r="I65" s="251"/>
      <c r="J65" s="177"/>
      <c r="K65" s="177"/>
    </row>
    <row r="66" spans="2:11" x14ac:dyDescent="0.35">
      <c r="B66" s="85"/>
      <c r="C66" s="391"/>
      <c r="D66" s="391"/>
      <c r="E66" s="251"/>
      <c r="F66" s="251"/>
      <c r="G66" s="251"/>
      <c r="H66" s="251"/>
      <c r="I66" s="251"/>
      <c r="J66" s="177"/>
      <c r="K66" s="177"/>
    </row>
    <row r="67" spans="2:11" x14ac:dyDescent="0.35">
      <c r="B67" s="170"/>
      <c r="C67" s="391"/>
      <c r="D67" s="391"/>
      <c r="E67" s="390"/>
      <c r="F67" s="390"/>
      <c r="G67" s="238"/>
      <c r="H67" s="390"/>
      <c r="I67" s="390"/>
      <c r="J67" s="177"/>
      <c r="K67" s="177"/>
    </row>
    <row r="68" spans="2:11" x14ac:dyDescent="0.35">
      <c r="B68" s="171"/>
      <c r="C68" s="296"/>
      <c r="D68" s="100"/>
      <c r="E68" s="296"/>
      <c r="F68" s="100"/>
      <c r="G68" s="238"/>
      <c r="H68" s="296"/>
      <c r="I68" s="100"/>
      <c r="J68" s="177"/>
      <c r="K68" s="177"/>
    </row>
    <row r="69" spans="2:11" x14ac:dyDescent="0.35">
      <c r="B69" s="171"/>
      <c r="C69" s="296"/>
      <c r="D69" s="100"/>
      <c r="E69" s="296"/>
      <c r="F69" s="100"/>
      <c r="G69" s="238"/>
      <c r="H69" s="296"/>
      <c r="I69" s="100"/>
      <c r="J69" s="177"/>
      <c r="K69" s="177"/>
    </row>
    <row r="70" spans="2:11" ht="15.5" x14ac:dyDescent="0.35">
      <c r="B70" s="172"/>
      <c r="C70" s="173"/>
      <c r="D70" s="169"/>
      <c r="E70" s="179"/>
      <c r="F70" s="169"/>
      <c r="G70" s="238"/>
      <c r="H70" s="179"/>
      <c r="I70" s="169"/>
      <c r="J70" s="177"/>
      <c r="K70" s="177"/>
    </row>
    <row r="71" spans="2:11" ht="15.5" x14ac:dyDescent="0.35">
      <c r="B71" s="178"/>
      <c r="C71" s="174"/>
      <c r="D71" s="180"/>
      <c r="E71" s="251"/>
      <c r="F71" s="175"/>
      <c r="G71" s="251"/>
      <c r="H71" s="251"/>
      <c r="I71" s="251"/>
      <c r="J71" s="251"/>
      <c r="K71" s="251"/>
    </row>
    <row r="72" spans="2:11" x14ac:dyDescent="0.35">
      <c r="B72" s="83"/>
      <c r="C72" s="251"/>
      <c r="D72" s="181"/>
      <c r="E72" s="251"/>
      <c r="F72" s="175"/>
      <c r="G72" s="251"/>
      <c r="H72" s="251"/>
      <c r="I72" s="251"/>
      <c r="J72" s="251"/>
      <c r="K72" s="251"/>
    </row>
    <row r="73" spans="2:11" x14ac:dyDescent="0.35">
      <c r="B73" s="83"/>
      <c r="C73" s="251"/>
      <c r="D73" s="181"/>
      <c r="E73" s="251"/>
      <c r="F73" s="175"/>
      <c r="G73" s="251"/>
      <c r="H73" s="251"/>
      <c r="I73" s="251"/>
      <c r="J73" s="251"/>
      <c r="K73" s="251"/>
    </row>
    <row r="74" spans="2:11" x14ac:dyDescent="0.35">
      <c r="B74" s="170"/>
      <c r="C74" s="391"/>
      <c r="D74" s="391"/>
      <c r="E74" s="251"/>
      <c r="F74" s="175"/>
      <c r="G74" s="251"/>
      <c r="H74" s="251"/>
      <c r="I74" s="251"/>
      <c r="J74" s="251"/>
      <c r="K74" s="251"/>
    </row>
    <row r="75" spans="2:11" x14ac:dyDescent="0.35">
      <c r="B75" s="171"/>
      <c r="C75" s="296"/>
      <c r="D75" s="100"/>
      <c r="E75" s="251"/>
      <c r="F75" s="175"/>
      <c r="G75" s="251"/>
      <c r="H75" s="251"/>
      <c r="I75" s="251"/>
      <c r="J75" s="251"/>
      <c r="K75" s="251"/>
    </row>
    <row r="76" spans="2:11" x14ac:dyDescent="0.35">
      <c r="B76" s="171"/>
      <c r="C76" s="296"/>
      <c r="D76" s="100"/>
      <c r="E76" s="251"/>
      <c r="F76" s="175"/>
      <c r="G76" s="251"/>
      <c r="H76" s="251"/>
      <c r="I76" s="251"/>
      <c r="J76" s="251"/>
      <c r="K76" s="251"/>
    </row>
    <row r="77" spans="2:11" ht="15.5" x14ac:dyDescent="0.35">
      <c r="B77" s="172"/>
      <c r="C77" s="173"/>
      <c r="D77" s="169"/>
      <c r="E77" s="251"/>
      <c r="F77" s="175"/>
      <c r="G77" s="251"/>
      <c r="H77" s="251"/>
      <c r="I77" s="251"/>
      <c r="J77" s="251"/>
      <c r="K77" s="251"/>
    </row>
    <row r="78" spans="2:11" ht="15.5" x14ac:dyDescent="0.35">
      <c r="B78" s="178"/>
      <c r="C78" s="174"/>
      <c r="D78" s="180"/>
      <c r="E78" s="251"/>
      <c r="F78" s="175"/>
      <c r="G78" s="251"/>
      <c r="H78" s="251"/>
      <c r="I78" s="251"/>
      <c r="J78" s="251"/>
      <c r="K78" s="251"/>
    </row>
    <row r="79" spans="2:11" x14ac:dyDescent="0.35">
      <c r="B79" s="83"/>
      <c r="C79" s="251"/>
      <c r="D79" s="181"/>
      <c r="E79" s="251"/>
      <c r="F79" s="175"/>
      <c r="G79" s="251"/>
      <c r="H79" s="251"/>
      <c r="I79" s="251"/>
      <c r="J79" s="251"/>
      <c r="K79" s="251"/>
    </row>
    <row r="80" spans="2:11" x14ac:dyDescent="0.35">
      <c r="B80" s="251"/>
      <c r="C80" s="251"/>
      <c r="D80" s="251"/>
      <c r="E80" s="251"/>
      <c r="F80" s="251"/>
      <c r="G80" s="251"/>
      <c r="H80" s="251"/>
      <c r="I80" s="251"/>
      <c r="J80" s="251"/>
      <c r="K80" s="251"/>
    </row>
  </sheetData>
  <sheetProtection algorithmName="SHA-512" hashValue="2z3iD3Sc2occCM/oR9pSNv7x7KlO6pJ8NVAXxeIbKTsErYejnI6YJt5ijs3DHVeRJ9+sjjBHuggSx+inDzzSrg==" saltValue="hvPnQbQnEo9FjEwbPDIiPA==" spinCount="100000" sheet="1"/>
  <mergeCells count="3">
    <mergeCell ref="A2:L2"/>
    <mergeCell ref="H9:J9"/>
    <mergeCell ref="H22:J22"/>
  </mergeCells>
  <pageMargins left="0.7" right="0.7" top="0.75" bottom="0.75" header="0.3" footer="0.3"/>
  <pageSetup paperSize="5"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28"/>
  <sheetViews>
    <sheetView topLeftCell="A10" zoomScale="80" zoomScaleNormal="80" workbookViewId="0">
      <selection activeCell="H17" sqref="H17"/>
    </sheetView>
  </sheetViews>
  <sheetFormatPr baseColWidth="10" defaultColWidth="9.1796875" defaultRowHeight="14.5" x14ac:dyDescent="0.35"/>
  <cols>
    <col min="1" max="1" width="1.81640625" customWidth="1"/>
    <col min="2" max="2" width="55.7265625" customWidth="1"/>
    <col min="3" max="3" width="17.1796875" customWidth="1"/>
    <col min="4" max="5" width="16.26953125" customWidth="1"/>
    <col min="6" max="6" width="19.453125" customWidth="1"/>
    <col min="7" max="7" width="20.1796875" customWidth="1"/>
    <col min="8" max="8" width="3.26953125" customWidth="1"/>
    <col min="9" max="9" width="35.1796875" customWidth="1"/>
    <col min="10" max="10" width="12.1796875" customWidth="1"/>
    <col min="11" max="11" width="11.26953125" customWidth="1"/>
    <col min="12" max="12" width="3" customWidth="1"/>
    <col min="13" max="13" width="4.81640625" customWidth="1"/>
    <col min="14" max="14" width="0" hidden="1" customWidth="1"/>
  </cols>
  <sheetData>
    <row r="1" spans="1:11" ht="15.5" x14ac:dyDescent="0.35">
      <c r="A1" s="272" t="s">
        <v>5</v>
      </c>
      <c r="B1" s="274"/>
      <c r="C1" s="274"/>
      <c r="D1" s="227"/>
      <c r="E1" s="225"/>
      <c r="F1" s="225"/>
      <c r="G1" s="225"/>
      <c r="H1" s="225"/>
      <c r="I1" s="225"/>
      <c r="J1" s="225"/>
      <c r="K1" s="225"/>
    </row>
    <row r="2" spans="1:11" ht="23.5" x14ac:dyDescent="0.55000000000000004">
      <c r="A2" s="461" t="s">
        <v>94</v>
      </c>
      <c r="B2" s="461"/>
      <c r="C2" s="461"/>
      <c r="D2" s="461"/>
      <c r="E2" s="461"/>
      <c r="F2" s="461"/>
      <c r="G2" s="461"/>
      <c r="H2" s="461"/>
      <c r="I2" s="461"/>
      <c r="J2" s="461"/>
      <c r="K2" s="461"/>
    </row>
    <row r="3" spans="1:11" ht="15.5" x14ac:dyDescent="0.35">
      <c r="A3" s="82"/>
      <c r="B3" s="305" t="s">
        <v>95</v>
      </c>
      <c r="C3" s="303"/>
      <c r="D3" s="303"/>
      <c r="E3" s="303"/>
      <c r="F3" s="303"/>
      <c r="G3" s="303"/>
      <c r="H3" s="303"/>
      <c r="I3" s="303"/>
      <c r="J3" s="303"/>
      <c r="K3" s="303"/>
    </row>
    <row r="4" spans="1:11" x14ac:dyDescent="0.35">
      <c r="A4" s="1"/>
      <c r="B4" s="238"/>
      <c r="C4" s="238"/>
      <c r="D4" s="238"/>
      <c r="E4" s="238"/>
      <c r="F4" s="238"/>
      <c r="G4" s="238"/>
      <c r="H4" s="238"/>
      <c r="I4" s="238"/>
      <c r="J4" s="238"/>
      <c r="K4" s="238"/>
    </row>
    <row r="5" spans="1:11" x14ac:dyDescent="0.35">
      <c r="A5" s="55"/>
      <c r="B5" s="81" t="s">
        <v>96</v>
      </c>
      <c r="C5" s="329">
        <f>'Project Budget'!H6</f>
        <v>0</v>
      </c>
      <c r="D5" s="55"/>
      <c r="E5" s="26"/>
      <c r="F5" s="26"/>
      <c r="G5" s="26"/>
      <c r="H5" s="26"/>
      <c r="I5" s="26"/>
      <c r="J5" s="26"/>
      <c r="K5" s="26"/>
    </row>
    <row r="6" spans="1:11" x14ac:dyDescent="0.35">
      <c r="A6" s="55"/>
      <c r="B6" s="80" t="s">
        <v>97</v>
      </c>
      <c r="C6" s="289">
        <f>'Rents &amp; Affordability'!D39</f>
        <v>0</v>
      </c>
      <c r="D6" s="55"/>
      <c r="E6" s="26"/>
      <c r="F6" s="26"/>
      <c r="G6" s="26"/>
      <c r="H6" s="26"/>
      <c r="I6" s="26"/>
      <c r="J6" s="26"/>
      <c r="K6" s="26"/>
    </row>
    <row r="7" spans="1:11" x14ac:dyDescent="0.35">
      <c r="A7" s="55"/>
      <c r="B7" s="23"/>
      <c r="C7" s="26"/>
      <c r="D7" s="26"/>
      <c r="E7" s="79"/>
      <c r="F7" s="26"/>
      <c r="G7" s="26"/>
      <c r="H7" s="26"/>
      <c r="I7" s="26"/>
      <c r="J7" s="26"/>
      <c r="K7" s="26"/>
    </row>
    <row r="8" spans="1:11" ht="16" x14ac:dyDescent="0.5">
      <c r="A8" s="2"/>
      <c r="B8" s="59" t="s">
        <v>71</v>
      </c>
      <c r="C8" s="56"/>
      <c r="D8" s="78"/>
      <c r="E8" s="77"/>
      <c r="F8" s="56"/>
      <c r="G8" s="62"/>
      <c r="H8" s="59"/>
      <c r="I8" s="76"/>
      <c r="J8" s="56"/>
      <c r="K8" s="56"/>
    </row>
    <row r="9" spans="1:11" ht="33.75" customHeight="1" x14ac:dyDescent="0.5">
      <c r="A9" s="2"/>
      <c r="B9" s="46"/>
      <c r="C9" s="20"/>
      <c r="D9" s="75" t="s">
        <v>98</v>
      </c>
      <c r="E9" s="74" t="s">
        <v>99</v>
      </c>
      <c r="F9" s="299" t="s">
        <v>100</v>
      </c>
      <c r="G9" s="22"/>
      <c r="H9" s="46"/>
      <c r="I9" s="349"/>
      <c r="J9" s="20"/>
      <c r="K9" s="20"/>
    </row>
    <row r="10" spans="1:11" x14ac:dyDescent="0.35">
      <c r="A10" s="2"/>
      <c r="B10" s="23" t="s">
        <v>76</v>
      </c>
      <c r="C10" s="23"/>
      <c r="D10" s="72" t="e">
        <f>E10/$C$6</f>
        <v>#DIV/0!</v>
      </c>
      <c r="E10" s="71">
        <f>'Project Budget'!H10</f>
        <v>0</v>
      </c>
      <c r="F10" s="317"/>
      <c r="G10" s="20"/>
      <c r="H10" s="26"/>
      <c r="I10" s="231"/>
      <c r="J10" s="23"/>
      <c r="K10" s="23"/>
    </row>
    <row r="11" spans="1:11" x14ac:dyDescent="0.35">
      <c r="A11" s="2"/>
      <c r="B11" s="23" t="s">
        <v>101</v>
      </c>
      <c r="C11" s="23"/>
      <c r="D11" s="72" t="e">
        <f t="shared" ref="D11:D19" si="0">E11/$C$6</f>
        <v>#DIV/0!</v>
      </c>
      <c r="E11" s="71">
        <f>'Project Budget'!H11</f>
        <v>0</v>
      </c>
      <c r="F11" s="317"/>
      <c r="G11" s="20"/>
      <c r="H11" s="23"/>
      <c r="I11" s="231"/>
      <c r="J11" s="23"/>
      <c r="K11" s="23"/>
    </row>
    <row r="12" spans="1:11" x14ac:dyDescent="0.35">
      <c r="A12" s="2"/>
      <c r="B12" s="23" t="s">
        <v>102</v>
      </c>
      <c r="C12" s="23"/>
      <c r="D12" s="72" t="e">
        <f t="shared" si="0"/>
        <v>#DIV/0!</v>
      </c>
      <c r="E12" s="71">
        <f>'Project Budget'!H12</f>
        <v>0</v>
      </c>
      <c r="F12" s="317"/>
      <c r="G12" s="20"/>
      <c r="H12" s="23"/>
      <c r="I12" s="231"/>
      <c r="J12" s="23"/>
      <c r="K12" s="23"/>
    </row>
    <row r="13" spans="1:11" x14ac:dyDescent="0.35">
      <c r="A13" s="2"/>
      <c r="B13" s="23" t="s">
        <v>79</v>
      </c>
      <c r="C13" s="23"/>
      <c r="D13" s="72" t="e">
        <f t="shared" si="0"/>
        <v>#DIV/0!</v>
      </c>
      <c r="E13" s="71">
        <f>'Project Budget'!H13</f>
        <v>0</v>
      </c>
      <c r="F13" s="317"/>
      <c r="G13" s="20"/>
      <c r="H13" s="23"/>
      <c r="I13" s="231"/>
      <c r="J13" s="23"/>
      <c r="K13" s="23"/>
    </row>
    <row r="14" spans="1:11" x14ac:dyDescent="0.35">
      <c r="A14" s="2"/>
      <c r="B14" s="23" t="s">
        <v>103</v>
      </c>
      <c r="C14" s="23"/>
      <c r="D14" s="72" t="e">
        <f t="shared" si="0"/>
        <v>#DIV/0!</v>
      </c>
      <c r="E14" s="71">
        <f>'Project Budget'!H14</f>
        <v>0</v>
      </c>
      <c r="F14" s="317"/>
      <c r="G14" s="20"/>
      <c r="H14" s="23"/>
      <c r="I14" s="231"/>
      <c r="J14" s="23"/>
      <c r="K14" s="23"/>
    </row>
    <row r="15" spans="1:11" x14ac:dyDescent="0.35">
      <c r="A15" s="2"/>
      <c r="B15" s="350" t="s">
        <v>81</v>
      </c>
      <c r="C15" s="23"/>
      <c r="D15" s="72" t="e">
        <f t="shared" si="0"/>
        <v>#DIV/0!</v>
      </c>
      <c r="E15" s="71">
        <f>'Project Budget'!H15</f>
        <v>0</v>
      </c>
      <c r="F15" s="317"/>
      <c r="G15" s="20"/>
      <c r="H15" s="23"/>
      <c r="I15" s="231"/>
      <c r="J15" s="23"/>
      <c r="K15" s="23"/>
    </row>
    <row r="16" spans="1:11" x14ac:dyDescent="0.35">
      <c r="A16" s="2"/>
      <c r="B16" s="350" t="s">
        <v>82</v>
      </c>
      <c r="C16" s="23"/>
      <c r="D16" s="72" t="e">
        <f t="shared" si="0"/>
        <v>#DIV/0!</v>
      </c>
      <c r="E16" s="71">
        <f>'Project Budget'!H16</f>
        <v>0</v>
      </c>
      <c r="F16" s="317"/>
      <c r="G16" s="20"/>
      <c r="H16" s="23"/>
      <c r="I16" s="231"/>
      <c r="J16" s="23"/>
      <c r="K16" s="23"/>
    </row>
    <row r="17" spans="1:11" x14ac:dyDescent="0.35">
      <c r="A17" s="2"/>
      <c r="B17" s="350" t="s">
        <v>82</v>
      </c>
      <c r="C17" s="23"/>
      <c r="D17" s="72" t="e">
        <f t="shared" si="0"/>
        <v>#DIV/0!</v>
      </c>
      <c r="E17" s="71">
        <f>'Project Budget'!H17</f>
        <v>0</v>
      </c>
      <c r="F17" s="317"/>
      <c r="G17" s="20"/>
      <c r="H17" s="23"/>
      <c r="I17" s="231"/>
      <c r="J17" s="23"/>
      <c r="K17" s="23"/>
    </row>
    <row r="18" spans="1:11" x14ac:dyDescent="0.35">
      <c r="A18" s="2"/>
      <c r="B18" s="350" t="s">
        <v>82</v>
      </c>
      <c r="C18" s="23"/>
      <c r="D18" s="72" t="e">
        <f t="shared" si="0"/>
        <v>#DIV/0!</v>
      </c>
      <c r="E18" s="71">
        <f>'Project Budget'!H18</f>
        <v>0</v>
      </c>
      <c r="F18" s="317"/>
      <c r="G18" s="20"/>
      <c r="H18" s="23"/>
      <c r="I18" s="231"/>
      <c r="J18" s="23"/>
      <c r="K18" s="23"/>
    </row>
    <row r="19" spans="1:11" ht="16" x14ac:dyDescent="0.5">
      <c r="A19" s="2"/>
      <c r="B19" s="350" t="s">
        <v>82</v>
      </c>
      <c r="C19" s="23"/>
      <c r="D19" s="72" t="e">
        <f t="shared" si="0"/>
        <v>#DIV/0!</v>
      </c>
      <c r="E19" s="71">
        <f>'Project Budget'!H19</f>
        <v>0</v>
      </c>
      <c r="F19" s="317"/>
      <c r="G19" s="21"/>
      <c r="H19" s="43"/>
      <c r="I19" s="43"/>
      <c r="J19" s="23"/>
      <c r="K19" s="23"/>
    </row>
    <row r="20" spans="1:11" x14ac:dyDescent="0.35">
      <c r="A20" s="2"/>
      <c r="B20" s="64" t="s">
        <v>104</v>
      </c>
      <c r="C20" s="64"/>
      <c r="D20" s="351">
        <f t="shared" ref="D20" si="1">IF($C$6=0,0,E20/$C$6)</f>
        <v>0</v>
      </c>
      <c r="E20" s="351">
        <f>SUM(E10:E19)</f>
        <v>0</v>
      </c>
      <c r="F20" s="2"/>
      <c r="G20" s="20"/>
      <c r="H20" s="23"/>
      <c r="I20" s="232"/>
      <c r="J20" s="23"/>
      <c r="K20" s="23"/>
    </row>
    <row r="21" spans="1:11" ht="15" thickTop="1" x14ac:dyDescent="0.35">
      <c r="A21" s="2"/>
      <c r="B21" s="23"/>
      <c r="C21" s="23"/>
      <c r="D21" s="23"/>
      <c r="E21" s="23"/>
      <c r="F21" s="23"/>
      <c r="G21" s="23"/>
      <c r="H21" s="23"/>
      <c r="I21" s="231"/>
      <c r="J21" s="23"/>
      <c r="K21" s="23"/>
    </row>
    <row r="22" spans="1:11" hidden="1" x14ac:dyDescent="0.35">
      <c r="A22" s="2"/>
      <c r="B22" s="352" t="s">
        <v>105</v>
      </c>
      <c r="C22" s="353">
        <v>0</v>
      </c>
      <c r="D22" s="354" t="s">
        <v>106</v>
      </c>
      <c r="E22" s="23"/>
      <c r="F22" s="23"/>
      <c r="G22" s="23"/>
      <c r="H22" s="23"/>
      <c r="I22" s="231"/>
      <c r="J22" s="23"/>
      <c r="K22" s="23"/>
    </row>
    <row r="23" spans="1:11" hidden="1" x14ac:dyDescent="0.35">
      <c r="A23" s="69"/>
      <c r="B23" s="355" t="s">
        <v>107</v>
      </c>
      <c r="C23" s="356">
        <v>0</v>
      </c>
      <c r="D23" s="70"/>
      <c r="E23" s="70"/>
      <c r="F23" s="242"/>
      <c r="G23" s="234"/>
      <c r="H23" s="70"/>
      <c r="I23" s="233"/>
      <c r="J23" s="70"/>
      <c r="K23" s="70"/>
    </row>
    <row r="24" spans="1:11" x14ac:dyDescent="0.35">
      <c r="A24" s="69"/>
      <c r="B24" s="23"/>
      <c r="C24" s="70"/>
      <c r="D24" s="70"/>
      <c r="E24" s="70"/>
      <c r="F24" s="22"/>
      <c r="G24" s="70"/>
      <c r="H24" s="70"/>
      <c r="I24" s="392"/>
      <c r="J24" s="392"/>
      <c r="K24" s="21"/>
    </row>
    <row r="25" spans="1:11" x14ac:dyDescent="0.35">
      <c r="A25" s="2"/>
      <c r="B25" s="59" t="s">
        <v>108</v>
      </c>
      <c r="C25" s="250"/>
      <c r="D25" s="250"/>
      <c r="E25" s="250"/>
      <c r="F25" s="250"/>
      <c r="G25" s="62"/>
      <c r="H25" s="62"/>
      <c r="I25" s="393"/>
      <c r="J25" s="393"/>
      <c r="K25" s="357"/>
    </row>
    <row r="26" spans="1:11" ht="29" x14ac:dyDescent="0.35">
      <c r="A26" s="2"/>
      <c r="B26" s="46"/>
      <c r="C26" s="251"/>
      <c r="D26" s="251"/>
      <c r="E26" s="251"/>
      <c r="F26" s="251"/>
      <c r="G26" s="392" t="s">
        <v>109</v>
      </c>
      <c r="H26" s="22"/>
      <c r="I26" s="299" t="s">
        <v>100</v>
      </c>
      <c r="J26" s="358"/>
      <c r="K26" s="68"/>
    </row>
    <row r="27" spans="1:11" x14ac:dyDescent="0.35">
      <c r="A27" s="2"/>
      <c r="B27" s="26" t="s">
        <v>110</v>
      </c>
      <c r="C27" s="225"/>
      <c r="D27" s="23"/>
      <c r="E27" s="23"/>
      <c r="F27" s="22"/>
      <c r="G27" s="45">
        <f>'Rents &amp; Affordability'!J38</f>
        <v>0</v>
      </c>
      <c r="H27" s="235"/>
      <c r="I27" s="319"/>
      <c r="J27" s="225"/>
      <c r="K27" s="225"/>
    </row>
    <row r="28" spans="1:11" x14ac:dyDescent="0.35">
      <c r="A28" s="2"/>
      <c r="B28" s="60" t="s">
        <v>111</v>
      </c>
      <c r="C28" s="2"/>
      <c r="D28" s="2"/>
      <c r="E28" s="23"/>
      <c r="F28" s="22"/>
      <c r="G28" s="275"/>
      <c r="H28" s="236"/>
      <c r="I28" s="319"/>
      <c r="J28" s="225"/>
      <c r="K28" s="225"/>
    </row>
    <row r="29" spans="1:11" ht="16" x14ac:dyDescent="0.5">
      <c r="A29" s="2"/>
      <c r="B29" s="23" t="s">
        <v>112</v>
      </c>
      <c r="C29" s="2"/>
      <c r="D29" s="2"/>
      <c r="E29" s="23"/>
      <c r="F29" s="23"/>
      <c r="G29" s="49">
        <f>G27*G28</f>
        <v>0</v>
      </c>
      <c r="H29" s="43"/>
      <c r="I29" s="319"/>
      <c r="J29" s="225"/>
      <c r="K29" s="225"/>
    </row>
    <row r="30" spans="1:11" x14ac:dyDescent="0.35">
      <c r="A30" s="2"/>
      <c r="B30" s="23" t="s">
        <v>113</v>
      </c>
      <c r="C30" s="23"/>
      <c r="D30" s="23"/>
      <c r="E30" s="23"/>
      <c r="F30" s="23"/>
      <c r="G30" s="45">
        <f>G27-G29</f>
        <v>0</v>
      </c>
      <c r="H30" s="23"/>
      <c r="I30" s="319"/>
      <c r="J30" s="225"/>
      <c r="K30" s="225"/>
    </row>
    <row r="31" spans="1:11" x14ac:dyDescent="0.35">
      <c r="A31" s="2"/>
      <c r="B31" s="23"/>
      <c r="C31" s="23"/>
      <c r="D31" s="23"/>
      <c r="E31" s="2"/>
      <c r="F31" s="22"/>
      <c r="G31" s="23"/>
      <c r="H31" s="23"/>
      <c r="I31" s="225"/>
      <c r="J31" s="225"/>
      <c r="K31" s="225"/>
    </row>
    <row r="32" spans="1:11" x14ac:dyDescent="0.35">
      <c r="A32" s="2"/>
      <c r="B32" s="59" t="s">
        <v>114</v>
      </c>
      <c r="C32" s="56"/>
      <c r="D32" s="59"/>
      <c r="E32" s="56"/>
      <c r="F32" s="56"/>
      <c r="G32" s="56"/>
      <c r="H32" s="56"/>
      <c r="I32" s="250"/>
      <c r="J32" s="56"/>
      <c r="K32" s="56"/>
    </row>
    <row r="33" spans="1:11" ht="30.5" x14ac:dyDescent="0.5">
      <c r="A33" s="2"/>
      <c r="B33" s="46"/>
      <c r="C33" s="67" t="s">
        <v>115</v>
      </c>
      <c r="D33" s="67" t="s">
        <v>116</v>
      </c>
      <c r="E33" s="2"/>
      <c r="F33" s="20"/>
      <c r="G33" s="23"/>
      <c r="H33" s="23"/>
      <c r="I33" s="299" t="s">
        <v>100</v>
      </c>
      <c r="J33" s="23"/>
      <c r="K33" s="23"/>
    </row>
    <row r="34" spans="1:11" x14ac:dyDescent="0.35">
      <c r="A34" s="2"/>
      <c r="B34" s="23" t="s">
        <v>117</v>
      </c>
      <c r="C34" s="48"/>
      <c r="D34" s="47"/>
      <c r="E34" s="2"/>
      <c r="F34" s="23"/>
      <c r="G34" s="45">
        <f>D34*C34*12</f>
        <v>0</v>
      </c>
      <c r="H34" s="23"/>
      <c r="I34" s="319"/>
      <c r="J34" s="23"/>
      <c r="K34" s="23"/>
    </row>
    <row r="35" spans="1:11" x14ac:dyDescent="0.35">
      <c r="A35" s="2"/>
      <c r="B35" s="23" t="s">
        <v>118</v>
      </c>
      <c r="C35" s="48"/>
      <c r="D35" s="47"/>
      <c r="E35" s="2"/>
      <c r="F35" s="2"/>
      <c r="G35" s="45">
        <f>D35*C35*12</f>
        <v>0</v>
      </c>
      <c r="H35" s="23"/>
      <c r="I35" s="319"/>
      <c r="J35" s="23"/>
      <c r="K35" s="23"/>
    </row>
    <row r="36" spans="1:11" ht="16" x14ac:dyDescent="0.5">
      <c r="A36" s="2"/>
      <c r="B36" s="23" t="s">
        <v>119</v>
      </c>
      <c r="C36" s="23"/>
      <c r="D36" s="23"/>
      <c r="E36" s="23"/>
      <c r="F36" s="2"/>
      <c r="G36" s="66"/>
      <c r="H36" s="65"/>
      <c r="I36" s="319"/>
      <c r="J36" s="23"/>
      <c r="K36" s="23"/>
    </row>
    <row r="37" spans="1:11" x14ac:dyDescent="0.35">
      <c r="A37" s="2"/>
      <c r="B37" s="23" t="s">
        <v>34</v>
      </c>
      <c r="C37" s="23"/>
      <c r="D37" s="23"/>
      <c r="E37" s="23"/>
      <c r="F37" s="2"/>
      <c r="G37" s="45">
        <f>SUM(G34:G36)</f>
        <v>0</v>
      </c>
      <c r="H37" s="23"/>
      <c r="I37" s="319"/>
      <c r="J37" s="23"/>
      <c r="K37" s="23"/>
    </row>
    <row r="38" spans="1:11" x14ac:dyDescent="0.35">
      <c r="A38" s="2"/>
      <c r="B38" s="60" t="s">
        <v>120</v>
      </c>
      <c r="C38" s="23"/>
      <c r="D38" s="23"/>
      <c r="E38" s="23"/>
      <c r="F38" s="2"/>
      <c r="G38" s="307">
        <f>G28</f>
        <v>0</v>
      </c>
      <c r="H38" s="236"/>
      <c r="I38" s="319"/>
      <c r="J38" s="23"/>
      <c r="K38" s="23"/>
    </row>
    <row r="39" spans="1:11" ht="16" x14ac:dyDescent="0.5">
      <c r="A39" s="2"/>
      <c r="B39" s="23" t="s">
        <v>112</v>
      </c>
      <c r="C39" s="23"/>
      <c r="D39" s="23"/>
      <c r="E39" s="23"/>
      <c r="F39" s="2"/>
      <c r="G39" s="44">
        <f>G38*G37</f>
        <v>0</v>
      </c>
      <c r="H39" s="43"/>
      <c r="I39" s="319"/>
      <c r="J39" s="23"/>
      <c r="K39" s="23"/>
    </row>
    <row r="40" spans="1:11" x14ac:dyDescent="0.35">
      <c r="A40" s="2"/>
      <c r="B40" s="64" t="s">
        <v>121</v>
      </c>
      <c r="C40" s="64"/>
      <c r="D40" s="64"/>
      <c r="E40" s="64"/>
      <c r="F40" s="64"/>
      <c r="G40" s="63">
        <f>G37-G39</f>
        <v>0</v>
      </c>
      <c r="H40" s="23"/>
      <c r="I40" s="319"/>
      <c r="J40" s="23"/>
      <c r="K40" s="23"/>
    </row>
    <row r="41" spans="1:11" x14ac:dyDescent="0.35">
      <c r="A41" s="2"/>
      <c r="B41" s="23"/>
      <c r="C41" s="23"/>
      <c r="D41" s="23"/>
      <c r="E41" s="23"/>
      <c r="F41" s="23"/>
      <c r="G41" s="23"/>
      <c r="H41" s="23"/>
      <c r="I41" s="231"/>
      <c r="J41" s="23"/>
      <c r="K41" s="23"/>
    </row>
    <row r="42" spans="1:11" x14ac:dyDescent="0.35">
      <c r="A42" s="2"/>
      <c r="B42" s="59" t="s">
        <v>122</v>
      </c>
      <c r="C42" s="56"/>
      <c r="D42" s="56"/>
      <c r="E42" s="56"/>
      <c r="F42" s="62"/>
      <c r="G42" s="56"/>
      <c r="H42" s="56"/>
      <c r="I42" s="250"/>
      <c r="J42" s="56"/>
      <c r="K42" s="56"/>
    </row>
    <row r="43" spans="1:11" ht="29" x14ac:dyDescent="0.35">
      <c r="A43" s="1"/>
      <c r="B43" s="46"/>
      <c r="C43" s="20"/>
      <c r="D43" s="20"/>
      <c r="E43" s="20"/>
      <c r="F43" s="22"/>
      <c r="G43" s="61"/>
      <c r="H43" s="20"/>
      <c r="I43" s="299" t="s">
        <v>100</v>
      </c>
      <c r="J43" s="20"/>
      <c r="K43" s="20"/>
    </row>
    <row r="44" spans="1:11" x14ac:dyDescent="0.35">
      <c r="A44" s="2"/>
      <c r="B44" s="23" t="s">
        <v>123</v>
      </c>
      <c r="C44" s="23"/>
      <c r="D44" s="23"/>
      <c r="E44" s="23"/>
      <c r="F44" s="2"/>
      <c r="G44" s="47"/>
      <c r="H44" s="23"/>
      <c r="I44" s="319"/>
      <c r="J44" s="23"/>
      <c r="K44" s="23"/>
    </row>
    <row r="45" spans="1:11" x14ac:dyDescent="0.35">
      <c r="A45" s="2"/>
      <c r="B45" s="48" t="s">
        <v>82</v>
      </c>
      <c r="C45" s="20"/>
      <c r="D45" s="23"/>
      <c r="E45" s="23"/>
      <c r="F45" s="2"/>
      <c r="G45" s="47"/>
      <c r="H45" s="23"/>
      <c r="I45" s="319"/>
      <c r="J45" s="23"/>
      <c r="K45" s="23"/>
    </row>
    <row r="46" spans="1:11" x14ac:dyDescent="0.35">
      <c r="A46" s="2"/>
      <c r="B46" s="48" t="s">
        <v>82</v>
      </c>
      <c r="C46" s="20"/>
      <c r="D46" s="23"/>
      <c r="E46" s="23"/>
      <c r="F46" s="2"/>
      <c r="G46" s="47"/>
      <c r="H46" s="23"/>
      <c r="I46" s="319"/>
      <c r="J46" s="23"/>
      <c r="K46" s="23"/>
    </row>
    <row r="47" spans="1:11" x14ac:dyDescent="0.35">
      <c r="A47" s="2"/>
      <c r="B47" s="48" t="s">
        <v>82</v>
      </c>
      <c r="C47" s="20"/>
      <c r="D47" s="23"/>
      <c r="E47" s="23"/>
      <c r="F47" s="2"/>
      <c r="G47" s="47">
        <v>0</v>
      </c>
      <c r="H47" s="23"/>
      <c r="I47" s="319"/>
      <c r="J47" s="23"/>
      <c r="K47" s="23"/>
    </row>
    <row r="48" spans="1:11" x14ac:dyDescent="0.35">
      <c r="A48" s="2"/>
      <c r="B48" s="48" t="s">
        <v>82</v>
      </c>
      <c r="C48" s="20"/>
      <c r="D48" s="23"/>
      <c r="E48" s="23"/>
      <c r="F48" s="2"/>
      <c r="G48" s="47"/>
      <c r="H48" s="23"/>
      <c r="I48" s="319"/>
      <c r="J48" s="23"/>
      <c r="K48" s="23"/>
    </row>
    <row r="49" spans="1:11" x14ac:dyDescent="0.35">
      <c r="A49" s="2"/>
      <c r="B49" s="26" t="s">
        <v>124</v>
      </c>
      <c r="C49" s="23"/>
      <c r="D49" s="23"/>
      <c r="E49" s="23"/>
      <c r="F49" s="2"/>
      <c r="G49" s="359">
        <f>SUM(G44:G48)</f>
        <v>0</v>
      </c>
      <c r="H49" s="23"/>
      <c r="I49" s="319"/>
      <c r="J49" s="23"/>
      <c r="K49" s="23"/>
    </row>
    <row r="50" spans="1:11" x14ac:dyDescent="0.35">
      <c r="A50" s="2"/>
      <c r="B50" s="60" t="s">
        <v>111</v>
      </c>
      <c r="C50" s="23"/>
      <c r="D50" s="23"/>
      <c r="E50" s="23"/>
      <c r="F50" s="2"/>
      <c r="G50" s="306">
        <f>G28</f>
        <v>0</v>
      </c>
      <c r="H50" s="236"/>
      <c r="I50" s="319"/>
      <c r="J50" s="23"/>
      <c r="K50" s="23"/>
    </row>
    <row r="51" spans="1:11" ht="16" x14ac:dyDescent="0.5">
      <c r="A51" s="2"/>
      <c r="B51" s="23" t="s">
        <v>112</v>
      </c>
      <c r="C51" s="23"/>
      <c r="D51" s="23"/>
      <c r="E51" s="23"/>
      <c r="F51" s="2"/>
      <c r="G51" s="49">
        <f>G50*G49</f>
        <v>0</v>
      </c>
      <c r="H51" s="43"/>
      <c r="I51" s="319"/>
      <c r="J51" s="23"/>
      <c r="K51" s="23"/>
    </row>
    <row r="52" spans="1:11" x14ac:dyDescent="0.35">
      <c r="A52" s="2"/>
      <c r="B52" s="26" t="s">
        <v>121</v>
      </c>
      <c r="C52" s="26"/>
      <c r="D52" s="26"/>
      <c r="E52" s="26"/>
      <c r="F52" s="55"/>
      <c r="G52" s="360">
        <f>G49-G51</f>
        <v>0</v>
      </c>
      <c r="H52" s="23"/>
      <c r="I52" s="319"/>
      <c r="J52" s="23"/>
      <c r="K52" s="23"/>
    </row>
    <row r="53" spans="1:11" x14ac:dyDescent="0.35">
      <c r="A53" s="2"/>
      <c r="B53" s="23"/>
      <c r="C53" s="23"/>
      <c r="D53" s="23"/>
      <c r="E53" s="23"/>
      <c r="F53" s="23"/>
      <c r="G53" s="23"/>
      <c r="H53" s="23"/>
      <c r="I53" s="319"/>
      <c r="J53" s="23"/>
      <c r="K53" s="23"/>
    </row>
    <row r="54" spans="1:11" ht="15.5" x14ac:dyDescent="0.35">
      <c r="A54" s="55"/>
      <c r="B54" s="29" t="s">
        <v>125</v>
      </c>
      <c r="C54" s="29"/>
      <c r="D54" s="29"/>
      <c r="E54" s="29"/>
      <c r="F54" s="29"/>
      <c r="G54" s="361">
        <f>G30+G40+G52</f>
        <v>0</v>
      </c>
      <c r="H54" s="26"/>
      <c r="I54" s="319"/>
      <c r="J54" s="26"/>
      <c r="K54" s="26"/>
    </row>
    <row r="55" spans="1:11" x14ac:dyDescent="0.35">
      <c r="A55" s="55"/>
      <c r="B55" s="26"/>
      <c r="C55" s="26"/>
      <c r="D55" s="26"/>
      <c r="E55" s="26"/>
      <c r="F55" s="26"/>
      <c r="G55" s="26"/>
      <c r="H55" s="26"/>
      <c r="I55" s="26"/>
      <c r="J55" s="26"/>
      <c r="K55" s="26"/>
    </row>
    <row r="56" spans="1:11" x14ac:dyDescent="0.35">
      <c r="A56" s="2"/>
      <c r="B56" s="59" t="s">
        <v>126</v>
      </c>
      <c r="C56" s="56"/>
      <c r="D56" s="56"/>
      <c r="E56" s="56"/>
      <c r="F56" s="58"/>
      <c r="G56" s="57"/>
      <c r="H56" s="57"/>
      <c r="I56" s="57"/>
      <c r="J56" s="56"/>
      <c r="K56" s="56"/>
    </row>
    <row r="57" spans="1:11" ht="29" x14ac:dyDescent="0.35">
      <c r="A57" s="2"/>
      <c r="B57" s="2"/>
      <c r="C57" s="23"/>
      <c r="D57" s="23"/>
      <c r="E57" s="23"/>
      <c r="F57" s="54" t="s">
        <v>127</v>
      </c>
      <c r="G57" s="53" t="s">
        <v>20</v>
      </c>
      <c r="H57" s="19"/>
      <c r="I57" s="299" t="s">
        <v>100</v>
      </c>
      <c r="J57" s="23"/>
      <c r="K57" s="23"/>
    </row>
    <row r="58" spans="1:11" x14ac:dyDescent="0.35">
      <c r="A58" s="2"/>
      <c r="B58" s="35" t="s">
        <v>128</v>
      </c>
      <c r="C58" s="23"/>
      <c r="D58" s="23"/>
      <c r="E58" s="23"/>
      <c r="F58" s="50">
        <f>IF($C$6=0,0,G58/$C$6)</f>
        <v>0</v>
      </c>
      <c r="G58" s="52"/>
      <c r="H58" s="23"/>
      <c r="I58" s="319"/>
      <c r="J58" s="23"/>
      <c r="K58" s="23"/>
    </row>
    <row r="59" spans="1:11" x14ac:dyDescent="0.35">
      <c r="A59" s="2"/>
      <c r="B59" s="23" t="s">
        <v>129</v>
      </c>
      <c r="C59" s="23"/>
      <c r="D59" s="23"/>
      <c r="E59" s="23"/>
      <c r="F59" s="50">
        <f>IF($C$6=0,0,G59/$C$6)</f>
        <v>0</v>
      </c>
      <c r="G59" s="51"/>
      <c r="H59" s="23"/>
      <c r="I59" s="319"/>
      <c r="J59" s="23"/>
      <c r="K59" s="23"/>
    </row>
    <row r="60" spans="1:11" x14ac:dyDescent="0.35">
      <c r="A60" s="2"/>
      <c r="B60" s="23" t="s">
        <v>130</v>
      </c>
      <c r="C60" s="23"/>
      <c r="D60" s="23"/>
      <c r="E60" s="23"/>
      <c r="F60" s="47"/>
      <c r="G60" s="45">
        <f>F60*$C$6</f>
        <v>0</v>
      </c>
      <c r="H60" s="23"/>
      <c r="I60" s="319"/>
      <c r="J60" s="23"/>
      <c r="K60" s="23"/>
    </row>
    <row r="61" spans="1:11" x14ac:dyDescent="0.35">
      <c r="A61" s="2"/>
      <c r="B61" s="23" t="s">
        <v>131</v>
      </c>
      <c r="C61" s="23"/>
      <c r="D61" s="23"/>
      <c r="E61" s="23"/>
      <c r="F61" s="47"/>
      <c r="G61" s="45">
        <f>F61*$C$6</f>
        <v>0</v>
      </c>
      <c r="H61" s="23"/>
      <c r="I61" s="319"/>
      <c r="J61" s="23"/>
      <c r="K61" s="23"/>
    </row>
    <row r="62" spans="1:11" ht="16" x14ac:dyDescent="0.5">
      <c r="A62" s="2"/>
      <c r="B62" s="23" t="s">
        <v>132</v>
      </c>
      <c r="C62" s="23"/>
      <c r="D62" s="23"/>
      <c r="E62" s="23"/>
      <c r="F62" s="47"/>
      <c r="G62" s="49">
        <f>F62*$C$6</f>
        <v>0</v>
      </c>
      <c r="H62" s="43"/>
      <c r="I62" s="319"/>
      <c r="J62" s="23"/>
      <c r="K62" s="23"/>
    </row>
    <row r="63" spans="1:11" ht="16" x14ac:dyDescent="0.5">
      <c r="A63" s="2"/>
      <c r="B63" s="23" t="s">
        <v>133</v>
      </c>
      <c r="C63" s="23"/>
      <c r="D63" s="23"/>
      <c r="E63" s="23"/>
      <c r="F63" s="50">
        <f>IF($C$6=0,0,G63/$C$6)</f>
        <v>0</v>
      </c>
      <c r="G63" s="49">
        <f>SUM(G60:G62)</f>
        <v>0</v>
      </c>
      <c r="H63" s="23"/>
      <c r="I63" s="319"/>
      <c r="J63" s="23"/>
      <c r="K63" s="23"/>
    </row>
    <row r="64" spans="1:11" x14ac:dyDescent="0.35">
      <c r="A64" s="2"/>
      <c r="B64" s="23" t="s">
        <v>134</v>
      </c>
      <c r="C64" s="23"/>
      <c r="D64" s="23"/>
      <c r="E64" s="23"/>
      <c r="F64" s="47"/>
      <c r="G64" s="45">
        <f t="shared" ref="G64:G69" si="2">F64*$C$6</f>
        <v>0</v>
      </c>
      <c r="H64" s="23"/>
      <c r="I64" s="319"/>
      <c r="J64" s="23"/>
      <c r="K64" s="23"/>
    </row>
    <row r="65" spans="1:11" x14ac:dyDescent="0.35">
      <c r="A65" s="2"/>
      <c r="B65" s="23" t="s">
        <v>135</v>
      </c>
      <c r="C65" s="23"/>
      <c r="D65" s="23"/>
      <c r="E65" s="23"/>
      <c r="F65" s="47"/>
      <c r="G65" s="45">
        <f t="shared" si="2"/>
        <v>0</v>
      </c>
      <c r="H65" s="23"/>
      <c r="I65" s="319"/>
      <c r="J65" s="23"/>
      <c r="K65" s="23"/>
    </row>
    <row r="66" spans="1:11" x14ac:dyDescent="0.35">
      <c r="A66" s="2"/>
      <c r="B66" s="48" t="s">
        <v>82</v>
      </c>
      <c r="C66" s="20"/>
      <c r="D66" s="20"/>
      <c r="E66" s="23"/>
      <c r="F66" s="47"/>
      <c r="G66" s="45">
        <f t="shared" si="2"/>
        <v>0</v>
      </c>
      <c r="H66" s="23"/>
      <c r="I66" s="319"/>
      <c r="J66" s="23"/>
      <c r="K66" s="23"/>
    </row>
    <row r="67" spans="1:11" x14ac:dyDescent="0.35">
      <c r="A67" s="2"/>
      <c r="B67" s="48" t="s">
        <v>82</v>
      </c>
      <c r="C67" s="20"/>
      <c r="D67" s="20"/>
      <c r="E67" s="23"/>
      <c r="F67" s="47"/>
      <c r="G67" s="45">
        <f t="shared" si="2"/>
        <v>0</v>
      </c>
      <c r="H67" s="23"/>
      <c r="I67" s="319"/>
      <c r="J67" s="23"/>
      <c r="K67" s="23"/>
    </row>
    <row r="68" spans="1:11" x14ac:dyDescent="0.35">
      <c r="A68" s="2"/>
      <c r="B68" s="48" t="s">
        <v>82</v>
      </c>
      <c r="C68" s="20"/>
      <c r="D68" s="20"/>
      <c r="E68" s="23"/>
      <c r="F68" s="47"/>
      <c r="G68" s="45">
        <f t="shared" si="2"/>
        <v>0</v>
      </c>
      <c r="H68" s="23"/>
      <c r="I68" s="319"/>
      <c r="J68" s="23"/>
      <c r="K68" s="23"/>
    </row>
    <row r="69" spans="1:11" x14ac:dyDescent="0.35">
      <c r="A69" s="2"/>
      <c r="B69" s="48" t="s">
        <v>82</v>
      </c>
      <c r="C69" s="20"/>
      <c r="D69" s="20"/>
      <c r="E69" s="23"/>
      <c r="F69" s="47"/>
      <c r="G69" s="45">
        <f t="shared" si="2"/>
        <v>0</v>
      </c>
      <c r="H69" s="23"/>
      <c r="I69" s="319"/>
      <c r="J69" s="23"/>
      <c r="K69" s="23"/>
    </row>
    <row r="70" spans="1:11" x14ac:dyDescent="0.35">
      <c r="A70" s="2"/>
      <c r="B70" s="46" t="s">
        <v>136</v>
      </c>
      <c r="C70" s="23"/>
      <c r="D70" s="23"/>
      <c r="E70" s="23"/>
      <c r="F70" s="47"/>
      <c r="G70" s="45">
        <f>+F70*G54</f>
        <v>0</v>
      </c>
      <c r="H70" s="23"/>
      <c r="I70" s="319"/>
      <c r="J70" s="23"/>
      <c r="K70" s="23"/>
    </row>
    <row r="71" spans="1:11" x14ac:dyDescent="0.35">
      <c r="A71" s="2"/>
      <c r="B71" s="23" t="s">
        <v>137</v>
      </c>
      <c r="C71" s="23"/>
      <c r="D71" s="23"/>
      <c r="E71" s="23"/>
      <c r="F71" s="275"/>
      <c r="G71" s="45">
        <f>F71*G54</f>
        <v>0</v>
      </c>
      <c r="H71" s="23"/>
      <c r="I71" s="319"/>
      <c r="J71" s="23"/>
      <c r="K71" s="23"/>
    </row>
    <row r="72" spans="1:11" ht="16" x14ac:dyDescent="0.5">
      <c r="A72" s="2"/>
      <c r="B72" s="23" t="s">
        <v>138</v>
      </c>
      <c r="C72" s="23"/>
      <c r="D72" s="23"/>
      <c r="E72" s="23"/>
      <c r="F72" s="275"/>
      <c r="G72" s="44">
        <f>F72*G54</f>
        <v>0</v>
      </c>
      <c r="H72" s="43"/>
      <c r="I72" s="319"/>
      <c r="J72" s="23"/>
      <c r="K72" s="362"/>
    </row>
    <row r="73" spans="1:11" ht="15.5" x14ac:dyDescent="0.35">
      <c r="A73" s="23"/>
      <c r="B73" s="42" t="s">
        <v>139</v>
      </c>
      <c r="C73" s="41"/>
      <c r="D73" s="41"/>
      <c r="E73" s="41"/>
      <c r="F73" s="40">
        <f>IF($C$6=0,0,G73/$C$6)</f>
        <v>0</v>
      </c>
      <c r="G73" s="363">
        <f>SUM(G58:G62,G64:G72)</f>
        <v>0</v>
      </c>
      <c r="H73" s="23"/>
      <c r="I73" s="39" t="s">
        <v>140</v>
      </c>
      <c r="J73" s="285">
        <f>IF(G54=0,0,G73/G54)</f>
        <v>0</v>
      </c>
      <c r="K73" s="2"/>
    </row>
    <row r="74" spans="1:11" ht="16.5" thickTop="1" thickBot="1" x14ac:dyDescent="0.4">
      <c r="A74" s="30"/>
      <c r="B74" s="38"/>
      <c r="C74" s="37"/>
      <c r="D74" s="36"/>
      <c r="E74" s="36"/>
      <c r="F74" s="36"/>
      <c r="G74" s="36"/>
      <c r="H74" s="35"/>
      <c r="I74" s="244"/>
      <c r="J74" s="35"/>
      <c r="K74" s="35"/>
    </row>
    <row r="75" spans="1:11" ht="16" thickBot="1" x14ac:dyDescent="0.4">
      <c r="A75" s="2"/>
      <c r="B75" s="34" t="s">
        <v>141</v>
      </c>
      <c r="C75" s="33"/>
      <c r="D75" s="33"/>
      <c r="E75" s="33"/>
      <c r="F75" s="32"/>
      <c r="G75" s="31">
        <f>G54-G73</f>
        <v>0</v>
      </c>
      <c r="H75" s="26"/>
      <c r="I75" s="241"/>
      <c r="J75" s="23"/>
      <c r="K75" s="231"/>
    </row>
    <row r="76" spans="1:11" ht="16" hidden="1" thickBot="1" x14ac:dyDescent="0.4">
      <c r="A76" s="2"/>
      <c r="B76" s="29"/>
      <c r="C76" s="29"/>
      <c r="D76" s="29"/>
      <c r="E76" s="29"/>
      <c r="F76" s="28"/>
      <c r="G76" s="27"/>
      <c r="H76" s="26"/>
      <c r="I76" s="241"/>
      <c r="J76" s="23"/>
      <c r="K76" s="231"/>
    </row>
    <row r="77" spans="1:11" ht="15" hidden="1" thickBot="1" x14ac:dyDescent="0.4">
      <c r="A77" s="2"/>
      <c r="B77" s="25" t="s">
        <v>142</v>
      </c>
      <c r="C77" s="308"/>
      <c r="D77" s="24"/>
      <c r="E77" s="23"/>
      <c r="F77" s="23"/>
      <c r="G77" s="22"/>
      <c r="H77" s="21"/>
      <c r="I77" s="20"/>
      <c r="J77" s="19"/>
      <c r="K77" s="19"/>
    </row>
    <row r="78" spans="1:11" hidden="1" x14ac:dyDescent="0.35">
      <c r="A78" s="2"/>
      <c r="B78" s="18" t="s">
        <v>143</v>
      </c>
      <c r="C78" s="18"/>
      <c r="D78" s="18"/>
      <c r="E78" s="18"/>
      <c r="F78" s="18"/>
      <c r="G78" s="17"/>
      <c r="H78" s="16"/>
      <c r="I78" s="364"/>
      <c r="J78" s="16"/>
      <c r="K78" s="16"/>
    </row>
    <row r="79" spans="1:11" hidden="1" x14ac:dyDescent="0.35">
      <c r="A79" s="2"/>
      <c r="B79" s="3" t="s">
        <v>144</v>
      </c>
      <c r="C79" s="3"/>
      <c r="D79" s="3"/>
      <c r="E79" s="3"/>
      <c r="F79" s="3"/>
      <c r="G79" s="4">
        <f>MIN(C22,C23)</f>
        <v>0</v>
      </c>
      <c r="H79" s="3"/>
      <c r="I79" s="3"/>
      <c r="J79" s="3"/>
      <c r="K79" s="3"/>
    </row>
    <row r="80" spans="1:11" hidden="1" x14ac:dyDescent="0.35">
      <c r="A80" s="2"/>
      <c r="B80" s="3" t="s">
        <v>145</v>
      </c>
      <c r="C80" s="3"/>
      <c r="D80" s="3"/>
      <c r="E80" s="3"/>
      <c r="F80" s="3"/>
      <c r="G80" s="275"/>
      <c r="H80" s="309"/>
      <c r="I80" s="309"/>
      <c r="J80" s="365"/>
      <c r="K80" s="309"/>
    </row>
    <row r="81" spans="1:11" hidden="1" x14ac:dyDescent="0.35">
      <c r="A81" s="2"/>
      <c r="B81" s="3" t="s">
        <v>146</v>
      </c>
      <c r="C81" s="3"/>
      <c r="D81" s="3"/>
      <c r="E81" s="3"/>
      <c r="F81" s="3"/>
      <c r="G81" s="320"/>
      <c r="H81" s="3"/>
      <c r="I81" s="5"/>
      <c r="J81" s="3"/>
      <c r="K81" s="3"/>
    </row>
    <row r="82" spans="1:11" hidden="1" x14ac:dyDescent="0.35">
      <c r="A82" s="2"/>
      <c r="B82" s="3" t="s">
        <v>147</v>
      </c>
      <c r="C82" s="3"/>
      <c r="D82" s="3"/>
      <c r="E82" s="3"/>
      <c r="F82" s="3"/>
      <c r="G82" s="4">
        <f>IF(G79=0, 0, IF(G81=0,0, -PMT((((G80/2)+1)^(1/6))-1, G81*12, G79, 0, 0)))</f>
        <v>0</v>
      </c>
      <c r="H82" s="3"/>
      <c r="I82" s="3"/>
      <c r="J82" s="3"/>
      <c r="K82" s="3"/>
    </row>
    <row r="83" spans="1:11" hidden="1" x14ac:dyDescent="0.35">
      <c r="A83" s="2"/>
      <c r="B83" s="3" t="s">
        <v>148</v>
      </c>
      <c r="C83" s="3"/>
      <c r="D83" s="3"/>
      <c r="E83" s="3"/>
      <c r="F83" s="3"/>
      <c r="G83" s="4">
        <f>G82*12</f>
        <v>0</v>
      </c>
      <c r="H83" s="3"/>
      <c r="I83" s="394"/>
      <c r="J83" s="394"/>
      <c r="K83" s="8"/>
    </row>
    <row r="84" spans="1:11" ht="15.5" hidden="1" x14ac:dyDescent="0.35">
      <c r="A84" s="2"/>
      <c r="B84" s="15" t="s">
        <v>149</v>
      </c>
      <c r="C84" s="3"/>
      <c r="D84" s="3"/>
      <c r="E84" s="3"/>
      <c r="F84" s="240"/>
      <c r="G84" s="14"/>
      <c r="H84" s="3"/>
      <c r="I84" s="394"/>
      <c r="J84" s="394"/>
      <c r="K84" s="8"/>
    </row>
    <row r="85" spans="1:11" hidden="1" x14ac:dyDescent="0.35">
      <c r="A85" s="2"/>
      <c r="B85" s="3" t="s">
        <v>150</v>
      </c>
      <c r="C85" s="3"/>
      <c r="D85" s="3"/>
      <c r="E85" s="3"/>
      <c r="F85" s="3"/>
      <c r="G85" s="4">
        <f>SUM(G83:G84)</f>
        <v>0</v>
      </c>
      <c r="H85" s="3"/>
      <c r="I85" s="394"/>
      <c r="J85" s="394"/>
      <c r="K85" s="8"/>
    </row>
    <row r="86" spans="1:11" hidden="1" x14ac:dyDescent="0.35">
      <c r="A86" s="2"/>
      <c r="B86" s="9" t="s">
        <v>151</v>
      </c>
      <c r="C86" s="3"/>
      <c r="D86" s="3"/>
      <c r="E86" s="3"/>
      <c r="F86" s="7"/>
      <c r="G86" s="13">
        <f>IF(G83=0, 0, ROUND(G75/(G83+G84),2))</f>
        <v>0</v>
      </c>
      <c r="H86" s="5"/>
      <c r="I86" s="240"/>
      <c r="J86" s="7"/>
      <c r="K86" s="8"/>
    </row>
    <row r="87" spans="1:11" hidden="1" x14ac:dyDescent="0.35">
      <c r="A87" s="2" t="s">
        <v>152</v>
      </c>
      <c r="B87" s="9"/>
      <c r="C87" s="7"/>
      <c r="D87" s="7"/>
      <c r="E87" s="12" t="s">
        <v>153</v>
      </c>
      <c r="F87" s="11">
        <v>1</v>
      </c>
      <c r="G87" s="10">
        <f>IF(OR(G$79=0,G75&lt;=0),0,IF(G81=0,0,(((G75-G84)/F$87/12)/(((1+((G80*100)/200))^(1/6)-1)/(1-((1+(G80*100)/200)^(1/6))^(-12*G81))))))</f>
        <v>0</v>
      </c>
      <c r="H87" s="5"/>
      <c r="I87" s="8"/>
      <c r="J87" s="8"/>
      <c r="K87" s="8"/>
    </row>
    <row r="88" spans="1:11" hidden="1" x14ac:dyDescent="0.35">
      <c r="A88" s="2"/>
      <c r="B88" s="9"/>
      <c r="C88" s="3"/>
      <c r="D88" s="240"/>
      <c r="E88" s="240"/>
      <c r="F88" s="240"/>
      <c r="G88" s="240"/>
      <c r="H88" s="5"/>
      <c r="I88" s="8"/>
      <c r="J88" s="8"/>
      <c r="K88" s="8"/>
    </row>
    <row r="89" spans="1:11" hidden="1" x14ac:dyDescent="0.35">
      <c r="A89" s="2"/>
      <c r="B89" s="9" t="s">
        <v>154</v>
      </c>
      <c r="C89" s="3"/>
      <c r="D89" s="3"/>
      <c r="E89" s="3"/>
      <c r="F89" s="3"/>
      <c r="G89" s="366">
        <f>MIN(G79,G87)</f>
        <v>0</v>
      </c>
      <c r="H89" s="5"/>
      <c r="I89" s="8"/>
      <c r="J89" s="8"/>
      <c r="K89" s="8"/>
    </row>
    <row r="90" spans="1:11" hidden="1" x14ac:dyDescent="0.35">
      <c r="A90" s="2"/>
      <c r="B90" s="3" t="s">
        <v>155</v>
      </c>
      <c r="C90" s="3"/>
      <c r="D90" s="3"/>
      <c r="E90" s="3"/>
      <c r="F90" s="3"/>
      <c r="G90" s="4">
        <f>IF(G89=0, 0, -PMT((((G80/2)+1)^(1/6))-1, G81*12, G89, 0, 0))</f>
        <v>0</v>
      </c>
      <c r="H90" s="5"/>
      <c r="I90" s="240"/>
      <c r="J90" s="7"/>
      <c r="K90" s="8"/>
    </row>
    <row r="91" spans="1:11" hidden="1" x14ac:dyDescent="0.35">
      <c r="A91" s="2"/>
      <c r="B91" s="3" t="s">
        <v>156</v>
      </c>
      <c r="C91" s="3"/>
      <c r="D91" s="3"/>
      <c r="E91" s="3"/>
      <c r="F91" s="3"/>
      <c r="G91" s="4">
        <f>G90*12</f>
        <v>0</v>
      </c>
      <c r="H91" s="5"/>
      <c r="I91" s="240"/>
      <c r="J91" s="7"/>
      <c r="K91" s="8"/>
    </row>
    <row r="92" spans="1:11" hidden="1" x14ac:dyDescent="0.35">
      <c r="A92" s="2"/>
      <c r="B92" s="9" t="s">
        <v>157</v>
      </c>
      <c r="C92" s="3"/>
      <c r="D92" s="3"/>
      <c r="E92" s="3"/>
      <c r="F92" s="3"/>
      <c r="G92" s="367">
        <f>IF(G91=0, 0, ROUND(G75/G91,2))</f>
        <v>0</v>
      </c>
      <c r="H92" s="5"/>
      <c r="I92" s="8"/>
      <c r="J92" s="8"/>
      <c r="K92" s="8"/>
    </row>
    <row r="93" spans="1:11" hidden="1" x14ac:dyDescent="0.35">
      <c r="A93" s="2"/>
      <c r="B93" s="3"/>
      <c r="C93" s="3"/>
      <c r="D93" s="3"/>
      <c r="E93" s="3"/>
      <c r="F93" s="3"/>
      <c r="G93" s="5"/>
      <c r="H93" s="5"/>
      <c r="I93" s="240"/>
      <c r="J93" s="7"/>
      <c r="K93" s="7"/>
    </row>
    <row r="94" spans="1:11" hidden="1" x14ac:dyDescent="0.35">
      <c r="A94" s="2"/>
      <c r="B94" s="368" t="s">
        <v>158</v>
      </c>
      <c r="C94" s="368"/>
      <c r="D94" s="368"/>
      <c r="E94" s="3"/>
      <c r="F94" s="3"/>
      <c r="G94" s="369" t="str">
        <f>IF(G89=C23,"Yes",IF(G89&lt;C23,"No","Yes"))</f>
        <v>Yes</v>
      </c>
      <c r="H94" s="370"/>
      <c r="I94" s="5"/>
      <c r="J94" s="5"/>
      <c r="K94" s="5"/>
    </row>
    <row r="95" spans="1:11" hidden="1" x14ac:dyDescent="0.35">
      <c r="A95" s="2"/>
      <c r="B95" s="3" t="s">
        <v>159</v>
      </c>
      <c r="C95" s="3"/>
      <c r="D95" s="3"/>
      <c r="E95" s="3"/>
      <c r="F95" s="6"/>
      <c r="G95" s="4">
        <f>G89</f>
        <v>0</v>
      </c>
      <c r="H95" s="5"/>
      <c r="I95" s="310"/>
      <c r="J95" s="3"/>
      <c r="K95" s="3"/>
    </row>
    <row r="96" spans="1:11" hidden="1" x14ac:dyDescent="0.35">
      <c r="A96" s="2"/>
      <c r="B96" s="3" t="s">
        <v>160</v>
      </c>
      <c r="C96" s="3"/>
      <c r="D96" s="3"/>
      <c r="E96" s="3"/>
      <c r="F96" s="5"/>
      <c r="G96" s="371">
        <f>C23-G89</f>
        <v>0</v>
      </c>
      <c r="H96" s="3"/>
      <c r="I96" s="372" t="s">
        <v>161</v>
      </c>
      <c r="J96" s="3"/>
      <c r="K96" s="3"/>
    </row>
    <row r="97" spans="1:14" hidden="1" x14ac:dyDescent="0.35">
      <c r="A97" s="2"/>
      <c r="B97" s="3" t="s">
        <v>162</v>
      </c>
      <c r="C97" s="3"/>
      <c r="D97" s="3"/>
      <c r="E97" s="3"/>
      <c r="F97" s="3"/>
      <c r="G97" s="4">
        <f>E20</f>
        <v>0</v>
      </c>
      <c r="H97" s="373"/>
      <c r="I97" s="373"/>
      <c r="J97" s="311"/>
      <c r="K97" s="3"/>
    </row>
    <row r="98" spans="1:14" hidden="1" x14ac:dyDescent="0.35">
      <c r="A98" s="2"/>
      <c r="B98" s="3" t="s">
        <v>163</v>
      </c>
      <c r="C98" s="3"/>
      <c r="D98" s="3"/>
      <c r="E98" s="311"/>
      <c r="F98" s="311"/>
      <c r="G98" s="330">
        <f>IF(G95=0,0,G89/G97)</f>
        <v>0</v>
      </c>
      <c r="H98" s="373"/>
      <c r="I98" s="237"/>
      <c r="J98" s="3"/>
      <c r="K98" s="3"/>
    </row>
    <row r="99" spans="1:14" hidden="1" x14ac:dyDescent="0.35">
      <c r="A99" s="2"/>
      <c r="B99" s="3"/>
      <c r="C99" s="3"/>
      <c r="D99" s="3"/>
      <c r="E99" s="3"/>
      <c r="F99" s="3"/>
      <c r="G99" s="237"/>
      <c r="H99" s="3"/>
      <c r="I99" s="237"/>
      <c r="J99" s="3"/>
      <c r="K99" s="3"/>
    </row>
    <row r="100" spans="1:14" ht="15" hidden="1" thickBot="1" x14ac:dyDescent="0.4">
      <c r="A100" s="226"/>
      <c r="B100" s="229"/>
      <c r="C100" s="229"/>
      <c r="D100" s="229"/>
      <c r="E100" s="229"/>
      <c r="F100" s="229"/>
      <c r="G100" s="229"/>
      <c r="H100" s="229"/>
      <c r="I100" s="229"/>
      <c r="J100" s="229"/>
      <c r="K100" s="229"/>
    </row>
    <row r="101" spans="1:14" s="227" customFormat="1" ht="15" thickBot="1" x14ac:dyDescent="0.4">
      <c r="A101" s="230"/>
      <c r="B101" s="238"/>
      <c r="C101" s="238"/>
      <c r="D101" s="238"/>
      <c r="E101" s="238"/>
      <c r="F101" s="238"/>
      <c r="G101" s="238"/>
      <c r="H101" s="238"/>
      <c r="I101" s="238"/>
      <c r="J101" s="238"/>
      <c r="K101" s="238"/>
    </row>
    <row r="102" spans="1:14" s="2" customFormat="1" ht="15" thickBot="1" x14ac:dyDescent="0.4">
      <c r="B102" s="25" t="s">
        <v>247</v>
      </c>
      <c r="C102" s="308"/>
      <c r="D102" s="437"/>
      <c r="E102" s="23"/>
      <c r="F102" s="23"/>
      <c r="G102" s="22"/>
      <c r="H102" s="21"/>
      <c r="I102" s="20"/>
      <c r="J102" s="19"/>
      <c r="K102" s="19"/>
      <c r="L102" s="230"/>
    </row>
    <row r="103" spans="1:14" s="2" customFormat="1" x14ac:dyDescent="0.35">
      <c r="B103" s="436" t="s">
        <v>143</v>
      </c>
      <c r="C103" s="436"/>
      <c r="D103" s="436"/>
      <c r="E103" s="18"/>
      <c r="F103" s="18"/>
      <c r="G103" s="17"/>
      <c r="H103" s="16"/>
      <c r="I103" s="364"/>
      <c r="J103" s="16"/>
      <c r="K103" s="16"/>
      <c r="L103" s="230"/>
    </row>
    <row r="104" spans="1:14" s="2" customFormat="1" x14ac:dyDescent="0.35">
      <c r="B104" s="3" t="s">
        <v>248</v>
      </c>
      <c r="C104" s="3"/>
      <c r="D104" s="3"/>
      <c r="E104" s="3"/>
      <c r="F104" s="3"/>
      <c r="G104" s="4">
        <f>'Project Budget'!E24</f>
        <v>0</v>
      </c>
      <c r="H104" s="3"/>
      <c r="I104" s="3"/>
      <c r="J104" s="3"/>
      <c r="K104" s="3"/>
      <c r="L104" s="230"/>
    </row>
    <row r="105" spans="1:14" s="2" customFormat="1" x14ac:dyDescent="0.35">
      <c r="B105" s="3" t="s">
        <v>145</v>
      </c>
      <c r="C105" s="3"/>
      <c r="D105" s="3"/>
      <c r="E105" s="3"/>
      <c r="F105" s="3"/>
      <c r="G105" s="275"/>
      <c r="H105" s="309"/>
      <c r="I105" s="309"/>
      <c r="J105" s="365"/>
      <c r="K105" s="309"/>
      <c r="L105" s="230"/>
    </row>
    <row r="106" spans="1:14" s="2" customFormat="1" ht="15" customHeight="1" x14ac:dyDescent="0.35">
      <c r="B106" s="3" t="s">
        <v>146</v>
      </c>
      <c r="C106" s="3"/>
      <c r="D106" s="3"/>
      <c r="E106" s="3"/>
      <c r="F106" s="3"/>
      <c r="G106" s="320"/>
      <c r="H106" s="3"/>
      <c r="I106" s="5"/>
      <c r="J106" s="3"/>
      <c r="K106" s="3"/>
      <c r="L106" s="230"/>
    </row>
    <row r="107" spans="1:14" s="2" customFormat="1" x14ac:dyDescent="0.35">
      <c r="B107" s="3" t="s">
        <v>250</v>
      </c>
      <c r="C107" s="3"/>
      <c r="D107" s="3"/>
      <c r="E107" s="3"/>
      <c r="F107" s="3"/>
      <c r="G107" s="4">
        <f>IF(G104=0, 0, IF(G106=0,0, -PMT((((G105/2)+1)^(1/6))-1, G106*12, G104, 0, 0)))</f>
        <v>0</v>
      </c>
      <c r="H107" s="3"/>
      <c r="I107" s="3"/>
      <c r="J107" s="3"/>
      <c r="K107" s="3"/>
      <c r="L107" s="230"/>
    </row>
    <row r="108" spans="1:14" s="2" customFormat="1" ht="15" customHeight="1" x14ac:dyDescent="0.35">
      <c r="B108" s="3" t="s">
        <v>251</v>
      </c>
      <c r="C108" s="3"/>
      <c r="D108" s="3"/>
      <c r="E108" s="3"/>
      <c r="F108" s="3"/>
      <c r="G108" s="4">
        <f>G107*12</f>
        <v>0</v>
      </c>
      <c r="H108" s="3"/>
      <c r="I108" s="468"/>
      <c r="J108" s="468"/>
      <c r="K108" s="8"/>
      <c r="L108" s="230"/>
      <c r="N108" s="55"/>
    </row>
    <row r="109" spans="1:14" s="2" customFormat="1" ht="15" customHeight="1" x14ac:dyDescent="0.35">
      <c r="B109" s="442" t="s">
        <v>249</v>
      </c>
      <c r="C109" s="3"/>
      <c r="D109" s="3"/>
      <c r="E109" s="3"/>
      <c r="F109" s="240"/>
      <c r="G109" s="14"/>
      <c r="H109" s="3"/>
      <c r="I109" s="394"/>
      <c r="J109" s="394"/>
      <c r="K109" s="8"/>
      <c r="L109" s="230"/>
      <c r="N109" s="55" t="s">
        <v>257</v>
      </c>
    </row>
    <row r="110" spans="1:14" s="2" customFormat="1" ht="15" customHeight="1" x14ac:dyDescent="0.35">
      <c r="B110" s="3" t="s">
        <v>150</v>
      </c>
      <c r="C110" s="3"/>
      <c r="D110" s="3"/>
      <c r="E110" s="3"/>
      <c r="F110" s="3"/>
      <c r="G110" s="4">
        <f>SUM(G108:G109)</f>
        <v>0</v>
      </c>
      <c r="H110" s="3"/>
      <c r="I110" s="394"/>
      <c r="J110" s="394"/>
      <c r="K110" s="8"/>
      <c r="L110" s="230"/>
      <c r="N110" s="439" t="s">
        <v>256</v>
      </c>
    </row>
    <row r="111" spans="1:14" s="2" customFormat="1" x14ac:dyDescent="0.35">
      <c r="B111" s="9" t="s">
        <v>151</v>
      </c>
      <c r="C111" s="3"/>
      <c r="D111" s="3"/>
      <c r="E111" s="3"/>
      <c r="F111" s="438" t="s">
        <v>254</v>
      </c>
      <c r="G111" s="13">
        <f>IF(G110=0, 0, ROUND((G75+'Proforma- Non-Residential'!G61)/(G108+G109),2))</f>
        <v>0</v>
      </c>
      <c r="H111" s="5"/>
      <c r="I111" s="440" t="str">
        <f>IF(G111=0, N109, IF(G111&lt;1, N110, N111))</f>
        <v>Not debt financing</v>
      </c>
      <c r="J111" s="7"/>
      <c r="K111" s="8"/>
      <c r="L111" s="230"/>
      <c r="N111" s="55" t="s">
        <v>255</v>
      </c>
    </row>
    <row r="112" spans="1:14" s="2" customFormat="1" ht="9.75" customHeight="1" x14ac:dyDescent="0.35">
      <c r="B112" s="9"/>
      <c r="C112" s="3"/>
      <c r="D112" s="240"/>
      <c r="E112" s="240"/>
      <c r="F112" s="240"/>
      <c r="G112" s="240"/>
      <c r="H112" s="5"/>
      <c r="I112" s="8"/>
      <c r="J112" s="8"/>
      <c r="K112" s="8"/>
      <c r="L112" s="230"/>
    </row>
    <row r="113" spans="1:11" x14ac:dyDescent="0.35">
      <c r="A113" s="227"/>
      <c r="B113" s="301" t="s">
        <v>93</v>
      </c>
      <c r="C113" s="230"/>
      <c r="D113" s="230"/>
      <c r="E113" s="230"/>
      <c r="F113" s="230"/>
      <c r="G113" s="230"/>
      <c r="H113" s="230"/>
      <c r="I113" s="230"/>
      <c r="J113" s="230"/>
      <c r="K113" s="230"/>
    </row>
    <row r="114" spans="1:11" x14ac:dyDescent="0.35">
      <c r="A114" s="227"/>
      <c r="B114" s="380"/>
      <c r="C114" s="381"/>
      <c r="D114" s="381"/>
      <c r="E114" s="381"/>
      <c r="F114" s="381"/>
      <c r="G114" s="381"/>
      <c r="H114" s="381"/>
      <c r="I114" s="381"/>
      <c r="J114" s="381"/>
      <c r="K114" s="382"/>
    </row>
    <row r="115" spans="1:11" x14ac:dyDescent="0.35">
      <c r="A115" s="227"/>
      <c r="B115" s="383"/>
      <c r="C115" s="384"/>
      <c r="D115" s="384"/>
      <c r="E115" s="384"/>
      <c r="F115" s="384"/>
      <c r="G115" s="384"/>
      <c r="H115" s="384"/>
      <c r="I115" s="384"/>
      <c r="J115" s="384"/>
      <c r="K115" s="385"/>
    </row>
    <row r="116" spans="1:11" x14ac:dyDescent="0.35">
      <c r="A116" s="227"/>
      <c r="B116" s="383"/>
      <c r="C116" s="384"/>
      <c r="D116" s="384"/>
      <c r="E116" s="384"/>
      <c r="F116" s="384"/>
      <c r="G116" s="384"/>
      <c r="H116" s="384"/>
      <c r="I116" s="384"/>
      <c r="J116" s="384"/>
      <c r="K116" s="385"/>
    </row>
    <row r="117" spans="1:11" x14ac:dyDescent="0.35">
      <c r="A117" s="227"/>
      <c r="B117" s="383"/>
      <c r="C117" s="384"/>
      <c r="D117" s="384"/>
      <c r="E117" s="384"/>
      <c r="F117" s="384"/>
      <c r="G117" s="384"/>
      <c r="H117" s="384"/>
      <c r="I117" s="384"/>
      <c r="J117" s="384"/>
      <c r="K117" s="385"/>
    </row>
    <row r="118" spans="1:11" x14ac:dyDescent="0.35">
      <c r="A118" s="227"/>
      <c r="B118" s="386"/>
      <c r="C118" s="387"/>
      <c r="D118" s="387"/>
      <c r="E118" s="387"/>
      <c r="F118" s="387"/>
      <c r="G118" s="387"/>
      <c r="H118" s="387"/>
      <c r="I118" s="387"/>
      <c r="J118" s="387"/>
      <c r="K118" s="388"/>
    </row>
    <row r="119" spans="1:11" x14ac:dyDescent="0.35">
      <c r="A119" s="227"/>
      <c r="B119" s="318"/>
      <c r="C119" s="230"/>
      <c r="D119" s="230"/>
      <c r="E119" s="230"/>
      <c r="F119" s="230"/>
      <c r="G119" s="230"/>
      <c r="H119" s="230"/>
      <c r="I119" s="230"/>
      <c r="J119" s="230"/>
      <c r="K119" s="230"/>
    </row>
    <row r="120" spans="1:11" x14ac:dyDescent="0.35">
      <c r="A120" s="226"/>
      <c r="B120" s="226"/>
      <c r="C120" s="226"/>
      <c r="D120" s="226"/>
      <c r="E120" s="226"/>
      <c r="F120" s="226"/>
      <c r="G120" s="226"/>
      <c r="H120" s="226"/>
      <c r="I120" s="226"/>
      <c r="J120" s="226"/>
      <c r="K120" s="226"/>
    </row>
    <row r="121" spans="1:11" x14ac:dyDescent="0.35">
      <c r="A121" s="227"/>
      <c r="B121" s="230"/>
      <c r="C121" s="230"/>
      <c r="D121" s="230"/>
      <c r="E121" s="230"/>
      <c r="F121" s="230"/>
      <c r="G121" s="230"/>
      <c r="H121" s="230"/>
      <c r="I121" s="230"/>
      <c r="J121" s="230"/>
      <c r="K121" s="230"/>
    </row>
    <row r="122" spans="1:11" x14ac:dyDescent="0.35">
      <c r="A122" s="227"/>
      <c r="B122" s="227"/>
      <c r="C122" s="225"/>
      <c r="D122" s="2"/>
      <c r="E122" s="2"/>
      <c r="F122" s="2"/>
      <c r="G122" s="225"/>
      <c r="H122" s="2"/>
      <c r="I122" s="225"/>
      <c r="J122" s="2"/>
      <c r="K122" s="2"/>
    </row>
    <row r="123" spans="1:11" x14ac:dyDescent="0.35">
      <c r="A123" s="227"/>
      <c r="B123" s="227"/>
      <c r="C123" s="225"/>
      <c r="D123" s="2"/>
      <c r="E123" s="2"/>
      <c r="F123" s="2"/>
      <c r="G123" s="225"/>
      <c r="H123" s="2"/>
      <c r="I123" s="225"/>
      <c r="J123" s="2"/>
      <c r="K123" s="2"/>
    </row>
    <row r="124" spans="1:11" x14ac:dyDescent="0.35">
      <c r="A124" s="227"/>
      <c r="B124" s="227"/>
      <c r="C124" s="225"/>
      <c r="D124" s="2"/>
      <c r="E124" s="2"/>
      <c r="F124" s="2"/>
      <c r="G124" s="225"/>
      <c r="H124" s="2"/>
      <c r="I124" s="225"/>
      <c r="J124" s="2"/>
      <c r="K124" s="2"/>
    </row>
    <row r="125" spans="1:11" x14ac:dyDescent="0.35">
      <c r="A125" s="227"/>
      <c r="B125" s="227"/>
      <c r="C125" s="225"/>
      <c r="D125" s="2"/>
      <c r="E125" s="2"/>
      <c r="F125" s="2"/>
      <c r="G125" s="225"/>
      <c r="H125" s="2"/>
      <c r="I125" s="225"/>
      <c r="J125" s="2"/>
      <c r="K125" s="2"/>
    </row>
    <row r="126" spans="1:11" x14ac:dyDescent="0.35">
      <c r="A126" s="227"/>
      <c r="B126" s="227"/>
      <c r="C126" s="225"/>
      <c r="D126" s="2"/>
      <c r="E126" s="2"/>
      <c r="F126" s="2"/>
      <c r="G126" s="225"/>
      <c r="H126" s="2"/>
      <c r="I126" s="225"/>
      <c r="J126" s="2"/>
      <c r="K126" s="2"/>
    </row>
    <row r="127" spans="1:11" x14ac:dyDescent="0.35">
      <c r="A127" s="227"/>
      <c r="B127" s="227"/>
      <c r="C127" s="225"/>
      <c r="D127" s="2"/>
      <c r="E127" s="2"/>
      <c r="F127" s="2"/>
      <c r="G127" s="225"/>
      <c r="H127" s="2"/>
      <c r="I127" s="225"/>
      <c r="J127" s="2"/>
      <c r="K127" s="2"/>
    </row>
    <row r="128" spans="1:11" x14ac:dyDescent="0.35">
      <c r="A128" s="2"/>
      <c r="B128" s="2"/>
      <c r="C128" s="2"/>
      <c r="D128" s="2"/>
      <c r="E128" s="2"/>
      <c r="F128" s="2"/>
      <c r="G128" s="225"/>
      <c r="H128" s="2"/>
      <c r="I128" s="225"/>
      <c r="J128" s="2"/>
      <c r="K128" s="2"/>
    </row>
  </sheetData>
  <sheetProtection algorithmName="SHA-512" hashValue="FmTSNUvh0KyA3AzwdVu6vSKFxtcs5x8iWh2dKazNgceNTVoe2c7FO2XBwZUqc4CFCqL8FfCz2pkTIlopFskAxw==" saltValue="n3jqixyRnQ2pOEvePnkbCg==" spinCount="100000" sheet="1"/>
  <mergeCells count="2">
    <mergeCell ref="A2:K2"/>
    <mergeCell ref="I108:J108"/>
  </mergeCells>
  <conditionalFormatting sqref="D103:K103 B104:K112">
    <cfRule type="expression" dxfId="0" priority="2">
      <formula>#REF!="Contribution"</formula>
    </cfRule>
  </conditionalFormatting>
  <conditionalFormatting sqref="I111">
    <cfRule type="colorScale" priority="1">
      <colorScale>
        <cfvo type="min"/>
        <cfvo type="max"/>
        <color rgb="FFFF7128"/>
        <color rgb="FFFFEF9C"/>
      </colorScale>
    </cfRule>
  </conditionalFormatting>
  <pageMargins left="0.7" right="0.7" top="0.75" bottom="0.75" header="0.3" footer="0.3"/>
  <pageSetup paperSize="5"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93"/>
  <sheetViews>
    <sheetView topLeftCell="A10" zoomScale="80" zoomScaleNormal="80" workbookViewId="0">
      <selection activeCell="H19" sqref="H19"/>
    </sheetView>
  </sheetViews>
  <sheetFormatPr baseColWidth="10" defaultColWidth="9.1796875" defaultRowHeight="14.5" x14ac:dyDescent="0.35"/>
  <cols>
    <col min="1" max="1" width="2.54296875" customWidth="1"/>
    <col min="2" max="2" width="46.7265625" customWidth="1"/>
    <col min="3" max="3" width="14.54296875" customWidth="1"/>
    <col min="4" max="4" width="12.1796875" customWidth="1"/>
    <col min="5" max="5" width="10.7265625" customWidth="1"/>
    <col min="6" max="6" width="15" customWidth="1"/>
    <col min="7" max="7" width="18.26953125" customWidth="1"/>
    <col min="8" max="8" width="31.7265625" customWidth="1"/>
    <col min="9" max="9" width="15" customWidth="1"/>
  </cols>
  <sheetData>
    <row r="1" spans="1:11" ht="15.5" x14ac:dyDescent="0.35">
      <c r="A1" s="272" t="s">
        <v>5</v>
      </c>
      <c r="B1" s="183"/>
      <c r="C1" s="274"/>
      <c r="D1" s="274"/>
      <c r="E1" s="227"/>
      <c r="F1" s="225"/>
      <c r="G1" s="225"/>
      <c r="H1" s="225"/>
      <c r="I1" s="225"/>
      <c r="J1" s="225"/>
      <c r="K1" s="225"/>
    </row>
    <row r="2" spans="1:11" ht="23.5" x14ac:dyDescent="0.55000000000000004">
      <c r="A2" s="461" t="s">
        <v>164</v>
      </c>
      <c r="B2" s="461"/>
      <c r="C2" s="461"/>
      <c r="D2" s="461"/>
      <c r="E2" s="461"/>
      <c r="F2" s="461"/>
      <c r="G2" s="461"/>
      <c r="H2" s="461"/>
      <c r="I2" s="461"/>
      <c r="J2" s="461"/>
      <c r="K2" s="461"/>
    </row>
    <row r="3" spans="1:11" ht="15.5" x14ac:dyDescent="0.35">
      <c r="A3" s="294"/>
      <c r="B3" s="304" t="s">
        <v>165</v>
      </c>
      <c r="C3" s="295"/>
      <c r="D3" s="295"/>
      <c r="E3" s="295"/>
      <c r="F3" s="295"/>
      <c r="G3" s="295"/>
      <c r="H3" s="295"/>
      <c r="I3" s="295"/>
      <c r="J3" s="295"/>
      <c r="K3" s="295"/>
    </row>
    <row r="4" spans="1:11" x14ac:dyDescent="0.35">
      <c r="A4" s="225"/>
      <c r="B4" s="225"/>
      <c r="C4" s="225"/>
      <c r="D4" s="2"/>
      <c r="E4" s="239" t="s">
        <v>166</v>
      </c>
      <c r="F4" s="225"/>
      <c r="G4" s="225"/>
      <c r="H4" s="225"/>
      <c r="I4" s="225"/>
      <c r="J4" s="225"/>
      <c r="K4" s="225"/>
    </row>
    <row r="5" spans="1:11" x14ac:dyDescent="0.35">
      <c r="A5" s="225"/>
      <c r="B5" s="2" t="s">
        <v>167</v>
      </c>
      <c r="C5" s="55"/>
      <c r="D5" s="331">
        <f>D6</f>
        <v>0</v>
      </c>
      <c r="E5" s="277" t="str">
        <f>E6</f>
        <v>Yes</v>
      </c>
      <c r="F5" s="225" t="s">
        <v>168</v>
      </c>
      <c r="G5" s="225"/>
      <c r="H5" s="225"/>
      <c r="I5" s="225"/>
      <c r="J5" s="225"/>
      <c r="K5" s="225"/>
    </row>
    <row r="6" spans="1:11" x14ac:dyDescent="0.35">
      <c r="A6" s="225"/>
      <c r="B6" s="182" t="s">
        <v>169</v>
      </c>
      <c r="C6" s="184"/>
      <c r="D6" s="332">
        <f>'Project Budget'!I6</f>
        <v>0</v>
      </c>
      <c r="E6" s="277" t="str">
        <f>IF(D6&lt;=30%,"Yes","No")</f>
        <v>Yes</v>
      </c>
      <c r="F6" s="225" t="s">
        <v>170</v>
      </c>
      <c r="G6" s="225"/>
      <c r="H6" s="225"/>
      <c r="I6" s="225"/>
      <c r="J6" s="225"/>
      <c r="K6" s="225"/>
    </row>
    <row r="7" spans="1:11" x14ac:dyDescent="0.35">
      <c r="A7" s="225"/>
      <c r="B7" s="225"/>
      <c r="C7" s="225"/>
      <c r="D7" s="225"/>
      <c r="E7" s="225"/>
      <c r="F7" s="253"/>
      <c r="G7" s="225"/>
      <c r="H7" s="225"/>
      <c r="I7" s="225"/>
      <c r="J7" s="225"/>
      <c r="K7" s="225"/>
    </row>
    <row r="8" spans="1:11" x14ac:dyDescent="0.35">
      <c r="A8" s="225"/>
      <c r="B8" s="185" t="s">
        <v>171</v>
      </c>
      <c r="C8" s="186"/>
      <c r="D8" s="250"/>
      <c r="E8" s="250"/>
      <c r="F8" s="250"/>
      <c r="G8" s="250"/>
      <c r="H8" s="250"/>
      <c r="I8" s="250"/>
      <c r="J8" s="250"/>
      <c r="K8" s="250"/>
    </row>
    <row r="9" spans="1:11" ht="29" x14ac:dyDescent="0.35">
      <c r="A9" s="227"/>
      <c r="B9" s="187"/>
      <c r="C9" s="188"/>
      <c r="D9" s="299" t="s">
        <v>100</v>
      </c>
      <c r="E9" s="251"/>
      <c r="F9" s="251"/>
      <c r="G9" s="251"/>
      <c r="H9" s="251"/>
      <c r="I9" s="251"/>
      <c r="J9" s="251"/>
      <c r="K9" s="251"/>
    </row>
    <row r="10" spans="1:11" x14ac:dyDescent="0.35">
      <c r="A10" s="225"/>
      <c r="B10" s="2" t="s">
        <v>76</v>
      </c>
      <c r="C10" s="84">
        <f>'Project Budget'!I10</f>
        <v>0</v>
      </c>
      <c r="D10" s="319"/>
      <c r="E10" s="225"/>
      <c r="F10" s="225"/>
      <c r="G10" s="225"/>
      <c r="H10" s="225"/>
      <c r="I10" s="225"/>
      <c r="J10" s="225"/>
      <c r="K10" s="225"/>
    </row>
    <row r="11" spans="1:11" x14ac:dyDescent="0.35">
      <c r="A11" s="225"/>
      <c r="B11" s="2" t="s">
        <v>101</v>
      </c>
      <c r="C11" s="84">
        <f>'Project Budget'!I11</f>
        <v>0</v>
      </c>
      <c r="D11" s="319"/>
      <c r="E11" s="225"/>
      <c r="F11" s="225"/>
      <c r="G11" s="225"/>
      <c r="H11" s="225"/>
      <c r="I11" s="225"/>
      <c r="J11" s="225"/>
      <c r="K11" s="225"/>
    </row>
    <row r="12" spans="1:11" x14ac:dyDescent="0.35">
      <c r="A12" s="225"/>
      <c r="B12" s="2" t="s">
        <v>102</v>
      </c>
      <c r="C12" s="84">
        <f>'Project Budget'!I12</f>
        <v>0</v>
      </c>
      <c r="D12" s="319"/>
      <c r="E12" s="225"/>
      <c r="F12" s="225"/>
      <c r="G12" s="225"/>
      <c r="H12" s="225"/>
      <c r="I12" s="225"/>
      <c r="J12" s="225"/>
      <c r="K12" s="225"/>
    </row>
    <row r="13" spans="1:11" x14ac:dyDescent="0.35">
      <c r="A13" s="225"/>
      <c r="B13" s="2" t="s">
        <v>79</v>
      </c>
      <c r="C13" s="84">
        <f>'Project Budget'!I13</f>
        <v>0</v>
      </c>
      <c r="D13" s="319"/>
      <c r="E13" s="225"/>
      <c r="F13" s="225"/>
      <c r="G13" s="225"/>
      <c r="H13" s="225"/>
      <c r="I13" s="225"/>
      <c r="J13" s="225"/>
      <c r="K13" s="225"/>
    </row>
    <row r="14" spans="1:11" x14ac:dyDescent="0.35">
      <c r="A14" s="225"/>
      <c r="B14" s="2" t="s">
        <v>103</v>
      </c>
      <c r="C14" s="84">
        <f>'Project Budget'!I14</f>
        <v>0</v>
      </c>
      <c r="D14" s="319"/>
      <c r="E14" s="225"/>
      <c r="F14" s="225"/>
      <c r="G14" s="225"/>
      <c r="H14" s="225"/>
      <c r="I14" s="225"/>
      <c r="J14" s="225"/>
      <c r="K14" s="225"/>
    </row>
    <row r="15" spans="1:11" x14ac:dyDescent="0.35">
      <c r="A15" s="225"/>
      <c r="B15" s="2" t="s">
        <v>172</v>
      </c>
      <c r="C15" s="84">
        <f>'Project Budget'!I15</f>
        <v>0</v>
      </c>
      <c r="D15" s="319"/>
      <c r="E15" s="225"/>
      <c r="F15" s="225"/>
      <c r="G15" s="225"/>
      <c r="H15" s="225"/>
      <c r="I15" s="225"/>
      <c r="J15" s="225"/>
      <c r="K15" s="225"/>
    </row>
    <row r="16" spans="1:11" x14ac:dyDescent="0.35">
      <c r="A16" s="225"/>
      <c r="B16" s="189" t="s">
        <v>82</v>
      </c>
      <c r="C16" s="84">
        <f>'Project Budget'!I16</f>
        <v>0</v>
      </c>
      <c r="D16" s="319"/>
      <c r="E16" s="225"/>
      <c r="F16" s="225"/>
      <c r="G16" s="225"/>
      <c r="H16" s="225"/>
      <c r="I16" s="225"/>
      <c r="J16" s="225"/>
      <c r="K16" s="225"/>
    </row>
    <row r="17" spans="1:11" x14ac:dyDescent="0.35">
      <c r="A17" s="225"/>
      <c r="B17" s="189" t="s">
        <v>82</v>
      </c>
      <c r="C17" s="84">
        <f>'Project Budget'!I17</f>
        <v>0</v>
      </c>
      <c r="D17" s="319"/>
      <c r="E17" s="225"/>
      <c r="F17" s="225"/>
      <c r="G17" s="225"/>
      <c r="H17" s="225"/>
      <c r="I17" s="225"/>
      <c r="J17" s="225"/>
      <c r="K17" s="225"/>
    </row>
    <row r="18" spans="1:11" x14ac:dyDescent="0.35">
      <c r="A18" s="225"/>
      <c r="B18" s="189" t="s">
        <v>82</v>
      </c>
      <c r="C18" s="84">
        <f>'Project Budget'!I18</f>
        <v>0</v>
      </c>
      <c r="D18" s="319"/>
      <c r="E18" s="225"/>
      <c r="F18" s="225"/>
      <c r="G18" s="225"/>
      <c r="H18" s="225"/>
      <c r="I18" s="225"/>
      <c r="J18" s="225"/>
      <c r="K18" s="225"/>
    </row>
    <row r="19" spans="1:11" x14ac:dyDescent="0.35">
      <c r="A19" s="225"/>
      <c r="B19" s="189" t="s">
        <v>82</v>
      </c>
      <c r="C19" s="84">
        <f>'Project Budget'!I19</f>
        <v>0</v>
      </c>
      <c r="D19" s="319"/>
      <c r="E19" s="225"/>
      <c r="F19" s="225"/>
      <c r="G19" s="225"/>
      <c r="H19" s="225"/>
      <c r="I19" s="225"/>
      <c r="J19" s="225"/>
      <c r="K19" s="225"/>
    </row>
    <row r="20" spans="1:11" x14ac:dyDescent="0.35">
      <c r="A20" s="225"/>
      <c r="B20" s="64" t="s">
        <v>104</v>
      </c>
      <c r="C20" s="190">
        <f>SUM(C10:C19)</f>
        <v>0</v>
      </c>
      <c r="D20" s="225"/>
      <c r="E20" s="225"/>
      <c r="F20" s="225"/>
      <c r="G20" s="225"/>
      <c r="H20" s="225"/>
      <c r="I20" s="225"/>
      <c r="J20" s="225"/>
      <c r="K20" s="225"/>
    </row>
    <row r="21" spans="1:11" x14ac:dyDescent="0.35">
      <c r="A21" s="225"/>
      <c r="B21" s="225"/>
      <c r="C21" s="240"/>
      <c r="D21" s="225"/>
      <c r="E21" s="225"/>
      <c r="F21" s="225"/>
      <c r="G21" s="225"/>
      <c r="H21" s="225"/>
      <c r="I21" s="225"/>
      <c r="J21" s="225"/>
      <c r="K21" s="225"/>
    </row>
    <row r="22" spans="1:11" x14ac:dyDescent="0.35">
      <c r="A22" s="225"/>
      <c r="B22" s="191" t="s">
        <v>173</v>
      </c>
      <c r="C22" s="374">
        <v>0</v>
      </c>
      <c r="D22" s="395" t="s">
        <v>61</v>
      </c>
      <c r="E22" s="396"/>
      <c r="F22" s="397"/>
      <c r="G22" s="192"/>
      <c r="H22" s="192"/>
      <c r="I22" s="225"/>
      <c r="J22" s="225"/>
      <c r="K22" s="225"/>
    </row>
    <row r="23" spans="1:11" x14ac:dyDescent="0.35">
      <c r="A23" s="225"/>
      <c r="B23" s="193" t="s">
        <v>174</v>
      </c>
      <c r="C23" s="375">
        <v>0</v>
      </c>
      <c r="D23" s="398"/>
      <c r="E23" s="399"/>
      <c r="F23" s="400"/>
      <c r="G23" s="192"/>
      <c r="H23" s="192"/>
      <c r="I23" s="225"/>
      <c r="J23" s="225"/>
      <c r="K23" s="225"/>
    </row>
    <row r="24" spans="1:11" x14ac:dyDescent="0.35">
      <c r="A24" s="225"/>
      <c r="B24" s="225"/>
      <c r="C24" s="225"/>
      <c r="D24" s="225"/>
      <c r="E24" s="22"/>
      <c r="F24" s="225"/>
      <c r="G24" s="194"/>
      <c r="H24" s="225"/>
      <c r="I24" s="225"/>
      <c r="J24" s="225"/>
      <c r="K24" s="225"/>
    </row>
    <row r="25" spans="1:11" ht="16" x14ac:dyDescent="0.5">
      <c r="A25" s="225"/>
      <c r="B25" s="195" t="s">
        <v>175</v>
      </c>
      <c r="C25" s="250"/>
      <c r="D25" s="76"/>
      <c r="E25" s="196"/>
      <c r="F25" s="197"/>
      <c r="G25" s="62"/>
      <c r="H25" s="250"/>
      <c r="I25" s="250"/>
      <c r="J25" s="250"/>
      <c r="K25" s="250"/>
    </row>
    <row r="26" spans="1:11" ht="29" x14ac:dyDescent="0.35">
      <c r="A26" s="225"/>
      <c r="B26" s="198"/>
      <c r="C26" s="225"/>
      <c r="D26" s="199" t="s">
        <v>176</v>
      </c>
      <c r="E26" s="199" t="s">
        <v>115</v>
      </c>
      <c r="F26" s="200" t="s">
        <v>177</v>
      </c>
      <c r="G26" s="53" t="s">
        <v>178</v>
      </c>
      <c r="H26" s="299" t="s">
        <v>100</v>
      </c>
      <c r="I26" s="225"/>
      <c r="J26" s="225"/>
      <c r="K26" s="225"/>
    </row>
    <row r="27" spans="1:11" x14ac:dyDescent="0.35">
      <c r="A27" s="225"/>
      <c r="B27" s="2" t="s">
        <v>179</v>
      </c>
      <c r="C27" s="225"/>
      <c r="D27" s="201"/>
      <c r="E27" s="201"/>
      <c r="F27" s="201"/>
      <c r="G27" s="94">
        <f>E27*F27*12</f>
        <v>0</v>
      </c>
      <c r="H27" s="319"/>
      <c r="I27" s="225"/>
      <c r="J27" s="225"/>
      <c r="K27" s="225"/>
    </row>
    <row r="28" spans="1:11" x14ac:dyDescent="0.35">
      <c r="A28" s="225"/>
      <c r="B28" s="2" t="s">
        <v>180</v>
      </c>
      <c r="C28" s="225"/>
      <c r="D28" s="201"/>
      <c r="E28" s="201"/>
      <c r="F28" s="201"/>
      <c r="G28" s="94">
        <f>E28*F28*12</f>
        <v>0</v>
      </c>
      <c r="H28" s="319"/>
      <c r="I28" s="225"/>
      <c r="J28" s="225"/>
      <c r="K28" s="225"/>
    </row>
    <row r="29" spans="1:11" x14ac:dyDescent="0.35">
      <c r="A29" s="225"/>
      <c r="B29" s="2" t="s">
        <v>181</v>
      </c>
      <c r="C29" s="225"/>
      <c r="D29" s="201"/>
      <c r="E29" s="201"/>
      <c r="F29" s="201"/>
      <c r="G29" s="94">
        <f>E29*F29*12</f>
        <v>0</v>
      </c>
      <c r="H29" s="319"/>
      <c r="I29" s="225"/>
      <c r="J29" s="225"/>
      <c r="K29" s="225"/>
    </row>
    <row r="30" spans="1:11" x14ac:dyDescent="0.35">
      <c r="A30" s="225"/>
      <c r="B30" s="2" t="s">
        <v>182</v>
      </c>
      <c r="C30" s="225"/>
      <c r="D30" s="201"/>
      <c r="E30" s="201"/>
      <c r="F30" s="201"/>
      <c r="G30" s="94">
        <f t="shared" ref="G30:G36" si="0">E30*F30*12</f>
        <v>0</v>
      </c>
      <c r="H30" s="319"/>
      <c r="I30" s="225"/>
      <c r="J30" s="225"/>
      <c r="K30" s="225"/>
    </row>
    <row r="31" spans="1:11" x14ac:dyDescent="0.35">
      <c r="A31" s="225"/>
      <c r="B31" s="2" t="s">
        <v>183</v>
      </c>
      <c r="C31" s="225"/>
      <c r="D31" s="201"/>
      <c r="E31" s="201"/>
      <c r="F31" s="201"/>
      <c r="G31" s="94">
        <f t="shared" si="0"/>
        <v>0</v>
      </c>
      <c r="H31" s="319"/>
      <c r="I31" s="225"/>
      <c r="J31" s="225"/>
      <c r="K31" s="225"/>
    </row>
    <row r="32" spans="1:11" x14ac:dyDescent="0.35">
      <c r="A32" s="225"/>
      <c r="B32" s="2" t="s">
        <v>184</v>
      </c>
      <c r="C32" s="225"/>
      <c r="D32" s="201"/>
      <c r="E32" s="201"/>
      <c r="F32" s="201"/>
      <c r="G32" s="94">
        <f>E32*F32*12</f>
        <v>0</v>
      </c>
      <c r="H32" s="319"/>
      <c r="I32" s="225"/>
      <c r="J32" s="225"/>
      <c r="K32" s="225"/>
    </row>
    <row r="33" spans="1:11" x14ac:dyDescent="0.35">
      <c r="A33" s="225"/>
      <c r="B33" s="2" t="s">
        <v>185</v>
      </c>
      <c r="C33" s="225"/>
      <c r="D33" s="201"/>
      <c r="E33" s="201"/>
      <c r="F33" s="201"/>
      <c r="G33" s="94">
        <f t="shared" si="0"/>
        <v>0</v>
      </c>
      <c r="H33" s="319"/>
      <c r="I33" s="225"/>
      <c r="J33" s="225"/>
      <c r="K33" s="225"/>
    </row>
    <row r="34" spans="1:11" x14ac:dyDescent="0.35">
      <c r="A34" s="225"/>
      <c r="B34" s="2" t="s">
        <v>186</v>
      </c>
      <c r="C34" s="225"/>
      <c r="D34" s="201"/>
      <c r="E34" s="201"/>
      <c r="F34" s="201"/>
      <c r="G34" s="94">
        <f t="shared" si="0"/>
        <v>0</v>
      </c>
      <c r="H34" s="319"/>
      <c r="I34" s="225"/>
      <c r="J34" s="225"/>
      <c r="K34" s="225"/>
    </row>
    <row r="35" spans="1:11" x14ac:dyDescent="0.35">
      <c r="A35" s="225"/>
      <c r="B35" s="2" t="s">
        <v>187</v>
      </c>
      <c r="C35" s="225"/>
      <c r="D35" s="201"/>
      <c r="E35" s="201"/>
      <c r="F35" s="201"/>
      <c r="G35" s="94">
        <f t="shared" si="0"/>
        <v>0</v>
      </c>
      <c r="H35" s="319"/>
      <c r="I35" s="225"/>
      <c r="J35" s="225"/>
      <c r="K35" s="225"/>
    </row>
    <row r="36" spans="1:11" x14ac:dyDescent="0.35">
      <c r="A36" s="225"/>
      <c r="B36" s="2" t="s">
        <v>188</v>
      </c>
      <c r="C36" s="225"/>
      <c r="D36" s="201"/>
      <c r="E36" s="201"/>
      <c r="F36" s="201"/>
      <c r="G36" s="94">
        <f t="shared" si="0"/>
        <v>0</v>
      </c>
      <c r="H36" s="319"/>
      <c r="I36" s="225"/>
      <c r="J36" s="225"/>
      <c r="K36" s="225"/>
    </row>
    <row r="37" spans="1:11" ht="16" x14ac:dyDescent="0.5">
      <c r="A37" s="225"/>
      <c r="B37" s="2" t="s">
        <v>189</v>
      </c>
      <c r="C37" s="2"/>
      <c r="D37" s="2"/>
      <c r="E37" s="2"/>
      <c r="F37" s="225"/>
      <c r="G37" s="202"/>
      <c r="H37" s="319"/>
      <c r="I37" s="225"/>
      <c r="J37" s="225"/>
      <c r="K37" s="225"/>
    </row>
    <row r="38" spans="1:11" x14ac:dyDescent="0.35">
      <c r="A38" s="225"/>
      <c r="B38" s="2" t="s">
        <v>34</v>
      </c>
      <c r="C38" s="225"/>
      <c r="D38" s="105">
        <f>SUM(D27:D36)</f>
        <v>0</v>
      </c>
      <c r="E38" s="105">
        <f>SUM(E27:E36)</f>
        <v>0</v>
      </c>
      <c r="F38" s="225"/>
      <c r="G38" s="94">
        <f>SUM(G27:G37)</f>
        <v>0</v>
      </c>
      <c r="H38" s="319"/>
      <c r="I38" s="225"/>
      <c r="J38" s="225"/>
      <c r="K38" s="225"/>
    </row>
    <row r="39" spans="1:11" x14ac:dyDescent="0.35">
      <c r="A39" s="225"/>
      <c r="B39" s="2" t="s">
        <v>111</v>
      </c>
      <c r="C39" s="2"/>
      <c r="D39" s="2"/>
      <c r="E39" s="2"/>
      <c r="F39" s="225"/>
      <c r="G39" s="300"/>
      <c r="H39" s="319"/>
      <c r="I39" s="225"/>
      <c r="J39" s="225"/>
      <c r="K39" s="225"/>
    </row>
    <row r="40" spans="1:11" x14ac:dyDescent="0.35">
      <c r="A40" s="225"/>
      <c r="B40" s="2" t="s">
        <v>112</v>
      </c>
      <c r="C40" s="2"/>
      <c r="D40" s="2"/>
      <c r="E40" s="2"/>
      <c r="F40" s="225"/>
      <c r="G40" s="203">
        <f>G39*G38</f>
        <v>0</v>
      </c>
      <c r="H40" s="319"/>
      <c r="I40" s="225"/>
      <c r="J40" s="225"/>
      <c r="K40" s="225"/>
    </row>
    <row r="41" spans="1:11" x14ac:dyDescent="0.35">
      <c r="A41" s="225"/>
      <c r="B41" s="64" t="s">
        <v>121</v>
      </c>
      <c r="C41" s="64"/>
      <c r="D41" s="64"/>
      <c r="E41" s="64"/>
      <c r="F41" s="290"/>
      <c r="G41" s="204">
        <f>G38-G40</f>
        <v>0</v>
      </c>
      <c r="H41" s="321"/>
      <c r="I41" s="225"/>
      <c r="J41" s="225"/>
      <c r="K41" s="225"/>
    </row>
    <row r="42" spans="1:11" x14ac:dyDescent="0.35">
      <c r="A42" s="225"/>
      <c r="B42" s="225"/>
      <c r="C42" s="225"/>
      <c r="D42" s="225"/>
      <c r="E42" s="225"/>
      <c r="F42" s="225"/>
      <c r="G42" s="225"/>
      <c r="H42" s="225"/>
      <c r="I42" s="225"/>
      <c r="J42" s="225"/>
      <c r="K42" s="225"/>
    </row>
    <row r="43" spans="1:11" x14ac:dyDescent="0.35">
      <c r="A43" s="225"/>
      <c r="B43" s="59" t="s">
        <v>190</v>
      </c>
      <c r="C43" s="250"/>
      <c r="D43" s="250"/>
      <c r="E43" s="250"/>
      <c r="F43" s="250"/>
      <c r="G43" s="62"/>
      <c r="H43" s="250"/>
      <c r="I43" s="250"/>
      <c r="J43" s="250"/>
      <c r="K43" s="250"/>
    </row>
    <row r="44" spans="1:11" ht="29" x14ac:dyDescent="0.35">
      <c r="A44" s="225"/>
      <c r="B44" s="46"/>
      <c r="C44" s="227"/>
      <c r="D44" s="227"/>
      <c r="E44" s="227"/>
      <c r="F44" s="227"/>
      <c r="G44" s="205" t="s">
        <v>20</v>
      </c>
      <c r="H44" s="299" t="s">
        <v>100</v>
      </c>
      <c r="I44" s="225"/>
      <c r="J44" s="225"/>
      <c r="K44" s="225"/>
    </row>
    <row r="45" spans="1:11" x14ac:dyDescent="0.35">
      <c r="A45" s="225"/>
      <c r="B45" s="35" t="s">
        <v>128</v>
      </c>
      <c r="C45" s="225"/>
      <c r="D45" s="225"/>
      <c r="E45" s="225"/>
      <c r="F45" s="225"/>
      <c r="G45" s="206"/>
      <c r="H45" s="319"/>
      <c r="I45" s="225"/>
      <c r="J45" s="225"/>
      <c r="K45" s="225"/>
    </row>
    <row r="46" spans="1:11" x14ac:dyDescent="0.35">
      <c r="A46" s="225"/>
      <c r="B46" s="2" t="s">
        <v>129</v>
      </c>
      <c r="C46" s="225"/>
      <c r="D46" s="225"/>
      <c r="E46" s="225"/>
      <c r="F46" s="225"/>
      <c r="G46" s="206"/>
      <c r="H46" s="319"/>
      <c r="I46" s="225"/>
      <c r="J46" s="225"/>
      <c r="K46" s="225"/>
    </row>
    <row r="47" spans="1:11" x14ac:dyDescent="0.35">
      <c r="A47" s="225"/>
      <c r="B47" s="2" t="s">
        <v>191</v>
      </c>
      <c r="C47" s="225"/>
      <c r="D47" s="225"/>
      <c r="E47" s="225"/>
      <c r="F47" s="225"/>
      <c r="G47" s="206"/>
      <c r="H47" s="319"/>
      <c r="I47" s="225"/>
      <c r="J47" s="225"/>
      <c r="K47" s="225"/>
    </row>
    <row r="48" spans="1:11" x14ac:dyDescent="0.35">
      <c r="A48" s="225"/>
      <c r="B48" s="2" t="s">
        <v>192</v>
      </c>
      <c r="C48" s="225"/>
      <c r="D48" s="225"/>
      <c r="E48" s="225"/>
      <c r="F48" s="225"/>
      <c r="G48" s="206"/>
      <c r="H48" s="319"/>
      <c r="I48" s="225"/>
      <c r="J48" s="225"/>
      <c r="K48" s="225"/>
    </row>
    <row r="49" spans="1:11" x14ac:dyDescent="0.35">
      <c r="A49" s="225"/>
      <c r="B49" s="2" t="s">
        <v>193</v>
      </c>
      <c r="C49" s="225"/>
      <c r="D49" s="225"/>
      <c r="E49" s="225"/>
      <c r="F49" s="225"/>
      <c r="G49" s="206"/>
      <c r="H49" s="319"/>
      <c r="I49" s="225"/>
      <c r="J49" s="225"/>
      <c r="K49" s="225"/>
    </row>
    <row r="50" spans="1:11" x14ac:dyDescent="0.35">
      <c r="A50" s="225"/>
      <c r="B50" s="2" t="s">
        <v>133</v>
      </c>
      <c r="C50" s="225"/>
      <c r="D50" s="225"/>
      <c r="E50" s="225"/>
      <c r="F50" s="225"/>
      <c r="G50" s="45">
        <f>SUM(G47:G49)</f>
        <v>0</v>
      </c>
      <c r="H50" s="319"/>
      <c r="I50" s="225"/>
      <c r="J50" s="225"/>
      <c r="K50" s="225"/>
    </row>
    <row r="51" spans="1:11" x14ac:dyDescent="0.35">
      <c r="A51" s="225"/>
      <c r="B51" s="2" t="s">
        <v>134</v>
      </c>
      <c r="C51" s="225"/>
      <c r="D51" s="225"/>
      <c r="E51" s="225"/>
      <c r="F51" s="225"/>
      <c r="G51" s="206"/>
      <c r="H51" s="319"/>
      <c r="I51" s="225"/>
      <c r="J51" s="225"/>
      <c r="K51" s="225"/>
    </row>
    <row r="52" spans="1:11" x14ac:dyDescent="0.35">
      <c r="A52" s="225"/>
      <c r="B52" s="2" t="s">
        <v>135</v>
      </c>
      <c r="C52" s="225"/>
      <c r="D52" s="225"/>
      <c r="E52" s="225"/>
      <c r="F52" s="225"/>
      <c r="G52" s="206"/>
      <c r="H52" s="319"/>
      <c r="I52" s="225"/>
      <c r="J52" s="225"/>
      <c r="K52" s="225"/>
    </row>
    <row r="53" spans="1:11" x14ac:dyDescent="0.35">
      <c r="A53" s="225"/>
      <c r="B53" s="48" t="s">
        <v>82</v>
      </c>
      <c r="C53" s="225"/>
      <c r="D53" s="225"/>
      <c r="E53" s="225"/>
      <c r="F53" s="225"/>
      <c r="G53" s="206"/>
      <c r="H53" s="319"/>
      <c r="I53" s="225"/>
      <c r="J53" s="225"/>
      <c r="K53" s="225"/>
    </row>
    <row r="54" spans="1:11" x14ac:dyDescent="0.35">
      <c r="A54" s="225"/>
      <c r="B54" s="48" t="s">
        <v>82</v>
      </c>
      <c r="C54" s="225"/>
      <c r="D54" s="225"/>
      <c r="E54" s="225"/>
      <c r="F54" s="225"/>
      <c r="G54" s="206"/>
      <c r="H54" s="319"/>
      <c r="I54" s="225"/>
      <c r="J54" s="225"/>
      <c r="K54" s="225"/>
    </row>
    <row r="55" spans="1:11" x14ac:dyDescent="0.35">
      <c r="A55" s="225"/>
      <c r="B55" s="48" t="s">
        <v>82</v>
      </c>
      <c r="C55" s="225"/>
      <c r="D55" s="225"/>
      <c r="E55" s="225"/>
      <c r="F55" s="225"/>
      <c r="G55" s="206"/>
      <c r="H55" s="319"/>
      <c r="I55" s="225"/>
      <c r="J55" s="225"/>
      <c r="K55" s="225"/>
    </row>
    <row r="56" spans="1:11" x14ac:dyDescent="0.35">
      <c r="A56" s="225"/>
      <c r="B56" s="48" t="s">
        <v>82</v>
      </c>
      <c r="C56" s="225"/>
      <c r="D56" s="225"/>
      <c r="E56" s="225"/>
      <c r="F56" s="225"/>
      <c r="G56" s="206"/>
      <c r="H56" s="319"/>
      <c r="I56" s="225"/>
      <c r="J56" s="225"/>
      <c r="K56" s="225"/>
    </row>
    <row r="57" spans="1:11" x14ac:dyDescent="0.35">
      <c r="A57" s="225"/>
      <c r="B57" s="2" t="s">
        <v>137</v>
      </c>
      <c r="C57" s="225"/>
      <c r="D57" s="225"/>
      <c r="E57" s="225"/>
      <c r="F57" s="276"/>
      <c r="G57" s="4">
        <f>F57*$G$41</f>
        <v>0</v>
      </c>
      <c r="H57" s="319"/>
      <c r="I57" s="225"/>
      <c r="J57" s="225"/>
      <c r="K57" s="225"/>
    </row>
    <row r="58" spans="1:11" x14ac:dyDescent="0.35">
      <c r="A58" s="225"/>
      <c r="B58" s="2" t="s">
        <v>194</v>
      </c>
      <c r="C58" s="225"/>
      <c r="D58" s="225"/>
      <c r="E58" s="225"/>
      <c r="F58" s="291"/>
      <c r="G58" s="207">
        <f>F58*$G$41</f>
        <v>0</v>
      </c>
      <c r="H58" s="319"/>
      <c r="I58" s="225"/>
      <c r="J58" s="225"/>
      <c r="K58" s="225"/>
    </row>
    <row r="59" spans="1:11" x14ac:dyDescent="0.35">
      <c r="A59" s="225"/>
      <c r="B59" s="64" t="s">
        <v>139</v>
      </c>
      <c r="C59" s="290"/>
      <c r="D59" s="290"/>
      <c r="E59" s="290"/>
      <c r="F59" s="290"/>
      <c r="G59" s="208">
        <f>SUM(G45:G49,G51:G58)</f>
        <v>0</v>
      </c>
      <c r="H59" s="209"/>
      <c r="I59" s="20"/>
      <c r="J59" s="249"/>
      <c r="K59" s="227"/>
    </row>
    <row r="60" spans="1:11" x14ac:dyDescent="0.35">
      <c r="A60" s="225"/>
      <c r="B60" s="2"/>
      <c r="C60" s="225"/>
      <c r="D60" s="225"/>
      <c r="E60" s="225"/>
      <c r="F60" s="225"/>
      <c r="G60" s="2"/>
      <c r="H60" s="225"/>
      <c r="I60" s="225"/>
      <c r="J60" s="225"/>
      <c r="K60" s="225"/>
    </row>
    <row r="61" spans="1:11" x14ac:dyDescent="0.35">
      <c r="A61" s="225"/>
      <c r="B61" s="210" t="s">
        <v>195</v>
      </c>
      <c r="C61" s="292"/>
      <c r="D61" s="292"/>
      <c r="E61" s="292"/>
      <c r="F61" s="292"/>
      <c r="G61" s="211">
        <f>G41-G59</f>
        <v>0</v>
      </c>
      <c r="H61" s="225"/>
      <c r="I61" s="225"/>
      <c r="J61" s="225"/>
      <c r="K61" s="225"/>
    </row>
    <row r="62" spans="1:11" x14ac:dyDescent="0.35">
      <c r="A62" s="225"/>
      <c r="B62" s="26"/>
      <c r="C62" s="231"/>
      <c r="D62" s="231"/>
      <c r="E62" s="231"/>
      <c r="F62" s="231"/>
      <c r="G62" s="86"/>
      <c r="H62" s="225"/>
      <c r="I62" s="225"/>
      <c r="J62" s="225"/>
      <c r="K62" s="225"/>
    </row>
    <row r="63" spans="1:11" hidden="1" x14ac:dyDescent="0.35">
      <c r="A63" s="225"/>
      <c r="B63" s="25" t="s">
        <v>142</v>
      </c>
      <c r="C63" s="308"/>
      <c r="D63" s="225"/>
      <c r="E63" s="225"/>
      <c r="F63" s="225"/>
      <c r="G63" s="225"/>
      <c r="H63" s="225"/>
      <c r="I63" s="225"/>
      <c r="J63" s="225"/>
      <c r="K63" s="225"/>
    </row>
    <row r="64" spans="1:11" hidden="1" x14ac:dyDescent="0.35">
      <c r="A64" s="225"/>
      <c r="B64" s="212" t="s">
        <v>196</v>
      </c>
      <c r="C64" s="312"/>
      <c r="D64" s="313"/>
      <c r="E64" s="313"/>
      <c r="F64" s="313"/>
      <c r="G64" s="213"/>
      <c r="H64" s="313"/>
      <c r="I64" s="313"/>
      <c r="J64" s="313"/>
      <c r="K64" s="313"/>
    </row>
    <row r="65" spans="1:11" hidden="1" x14ac:dyDescent="0.35">
      <c r="A65" s="225"/>
      <c r="B65" s="214" t="s">
        <v>197</v>
      </c>
      <c r="C65" s="253"/>
      <c r="D65" s="253"/>
      <c r="E65" s="253"/>
      <c r="F65" s="253"/>
      <c r="G65" s="4">
        <f>MIN(C22,C23)</f>
        <v>0</v>
      </c>
      <c r="H65" s="314" t="s">
        <v>198</v>
      </c>
      <c r="I65" s="253"/>
      <c r="J65" s="253"/>
      <c r="K65" s="253"/>
    </row>
    <row r="66" spans="1:11" hidden="1" x14ac:dyDescent="0.35">
      <c r="A66" s="225"/>
      <c r="B66" s="214" t="s">
        <v>199</v>
      </c>
      <c r="C66" s="253"/>
      <c r="D66" s="253"/>
      <c r="E66" s="253"/>
      <c r="F66" s="253"/>
      <c r="G66" s="333">
        <v>0</v>
      </c>
      <c r="H66" s="253"/>
      <c r="I66" s="253"/>
      <c r="J66" s="215"/>
      <c r="K66" s="253"/>
    </row>
    <row r="67" spans="1:11" hidden="1" x14ac:dyDescent="0.35">
      <c r="A67" s="225"/>
      <c r="B67" s="214" t="s">
        <v>146</v>
      </c>
      <c r="C67" s="253"/>
      <c r="D67" s="253"/>
      <c r="E67" s="253"/>
      <c r="F67" s="253"/>
      <c r="G67" s="376">
        <v>0</v>
      </c>
      <c r="H67" s="253"/>
      <c r="I67" s="253"/>
      <c r="J67" s="253"/>
      <c r="K67" s="253"/>
    </row>
    <row r="68" spans="1:11" hidden="1" x14ac:dyDescent="0.35">
      <c r="A68" s="225"/>
      <c r="B68" s="214" t="s">
        <v>155</v>
      </c>
      <c r="C68" s="253"/>
      <c r="D68" s="253"/>
      <c r="E68" s="253"/>
      <c r="F68" s="253"/>
      <c r="G68" s="216">
        <f>IFERROR(IF(G65=0, 0, -PMT((((G66/2)+1)^(1/6))-1, G67*12, G65, 0, 0)),0)</f>
        <v>0</v>
      </c>
      <c r="H68" s="253"/>
      <c r="I68" s="253"/>
      <c r="J68" s="253"/>
      <c r="K68" s="253"/>
    </row>
    <row r="69" spans="1:11" hidden="1" x14ac:dyDescent="0.35">
      <c r="A69" s="225"/>
      <c r="B69" s="214" t="s">
        <v>156</v>
      </c>
      <c r="C69" s="253"/>
      <c r="D69" s="253"/>
      <c r="E69" s="253"/>
      <c r="F69" s="253"/>
      <c r="G69" s="216">
        <f>G68*12</f>
        <v>0</v>
      </c>
      <c r="H69" s="253"/>
      <c r="I69" s="253"/>
      <c r="J69" s="253"/>
      <c r="K69" s="253"/>
    </row>
    <row r="70" spans="1:11" hidden="1" x14ac:dyDescent="0.35">
      <c r="A70" s="225"/>
      <c r="B70" s="214" t="s">
        <v>200</v>
      </c>
      <c r="C70" s="253"/>
      <c r="D70" s="253"/>
      <c r="E70" s="253"/>
      <c r="F70" s="253"/>
      <c r="G70" s="217">
        <f>IF(G69=0, 0, G61/G69)</f>
        <v>0</v>
      </c>
      <c r="H70" s="253"/>
      <c r="I70" s="253"/>
      <c r="J70" s="253"/>
      <c r="K70" s="253"/>
    </row>
    <row r="71" spans="1:11" hidden="1" x14ac:dyDescent="0.35">
      <c r="A71" s="225"/>
      <c r="B71" s="218" t="s">
        <v>201</v>
      </c>
      <c r="C71" s="253"/>
      <c r="D71" s="219" t="s">
        <v>153</v>
      </c>
      <c r="E71" s="219"/>
      <c r="F71" s="220">
        <v>1.4</v>
      </c>
      <c r="G71" s="10">
        <f>IFERROR(IF(G$65=0,0,((G61/F71/12)/(((1+((G66*100)/200))^(1/6)-1)/(1-((1+(G66*100)/200)^(1/6))^(-12*G67))))),0)</f>
        <v>0</v>
      </c>
      <c r="H71" s="221"/>
      <c r="I71" s="253"/>
      <c r="J71" s="253"/>
      <c r="K71" s="253"/>
    </row>
    <row r="72" spans="1:11" hidden="1" x14ac:dyDescent="0.35">
      <c r="A72" s="225"/>
      <c r="B72" s="253"/>
      <c r="C72" s="253"/>
      <c r="D72" s="253"/>
      <c r="E72" s="253"/>
      <c r="F72" s="253"/>
      <c r="G72" s="8"/>
      <c r="H72" s="253"/>
      <c r="I72" s="253"/>
      <c r="J72" s="253"/>
      <c r="K72" s="253"/>
    </row>
    <row r="73" spans="1:11" hidden="1" x14ac:dyDescent="0.35">
      <c r="A73" s="225"/>
      <c r="B73" s="218" t="s">
        <v>202</v>
      </c>
      <c r="C73" s="98"/>
      <c r="D73" s="98"/>
      <c r="E73" s="98"/>
      <c r="F73" s="98"/>
      <c r="G73" s="366">
        <f>MIN(G65,G71,C23)</f>
        <v>0</v>
      </c>
      <c r="H73" s="253"/>
      <c r="I73" s="253"/>
      <c r="J73" s="253"/>
      <c r="K73" s="253"/>
    </row>
    <row r="74" spans="1:11" hidden="1" x14ac:dyDescent="0.35">
      <c r="A74" s="225"/>
      <c r="B74" s="98" t="s">
        <v>155</v>
      </c>
      <c r="C74" s="98"/>
      <c r="D74" s="98"/>
      <c r="E74" s="98"/>
      <c r="F74" s="98"/>
      <c r="G74" s="4">
        <f>IF(G73=0, 0, -PMT((((G66/2)+1)^(1/6))-1, G67*12, G73, 0, 0))</f>
        <v>0</v>
      </c>
      <c r="H74" s="253"/>
      <c r="I74" s="253"/>
      <c r="J74" s="253"/>
      <c r="K74" s="253"/>
    </row>
    <row r="75" spans="1:11" hidden="1" x14ac:dyDescent="0.35">
      <c r="A75" s="225"/>
      <c r="B75" s="98" t="s">
        <v>156</v>
      </c>
      <c r="C75" s="98"/>
      <c r="D75" s="98"/>
      <c r="E75" s="98"/>
      <c r="F75" s="98"/>
      <c r="G75" s="4">
        <f>G74*12</f>
        <v>0</v>
      </c>
      <c r="H75" s="253"/>
      <c r="I75" s="253"/>
      <c r="J75" s="253"/>
      <c r="K75" s="253"/>
    </row>
    <row r="76" spans="1:11" hidden="1" x14ac:dyDescent="0.35">
      <c r="A76" s="225"/>
      <c r="B76" s="218" t="s">
        <v>203</v>
      </c>
      <c r="C76" s="98"/>
      <c r="D76" s="98"/>
      <c r="E76" s="98"/>
      <c r="F76" s="98"/>
      <c r="G76" s="367">
        <f>IF(G75=0, 0, ROUND(G61/G75,2))</f>
        <v>0</v>
      </c>
      <c r="H76" s="253"/>
      <c r="I76" s="253"/>
      <c r="J76" s="253"/>
      <c r="K76" s="253"/>
    </row>
    <row r="77" spans="1:11" hidden="1" x14ac:dyDescent="0.35">
      <c r="A77" s="225"/>
      <c r="B77" s="253"/>
      <c r="C77" s="253"/>
      <c r="D77" s="253"/>
      <c r="E77" s="253"/>
      <c r="F77" s="253"/>
      <c r="G77" s="222"/>
      <c r="H77" s="253"/>
      <c r="I77" s="253"/>
      <c r="J77" s="253"/>
      <c r="K77" s="253"/>
    </row>
    <row r="78" spans="1:11" x14ac:dyDescent="0.35">
      <c r="A78" s="226"/>
      <c r="B78" s="226"/>
      <c r="C78" s="226"/>
      <c r="D78" s="226"/>
      <c r="E78" s="226"/>
      <c r="F78" s="226"/>
      <c r="G78" s="226"/>
      <c r="H78" s="226"/>
      <c r="I78" s="226"/>
      <c r="J78" s="226"/>
      <c r="K78" s="226"/>
    </row>
    <row r="79" spans="1:11" x14ac:dyDescent="0.35">
      <c r="A79" s="227"/>
      <c r="B79" s="230"/>
      <c r="C79" s="230"/>
      <c r="D79" s="230"/>
      <c r="E79" s="230"/>
      <c r="F79" s="230"/>
      <c r="G79" s="230"/>
      <c r="H79" s="230"/>
      <c r="I79" s="230"/>
      <c r="J79" s="230"/>
      <c r="K79" s="230"/>
    </row>
    <row r="80" spans="1:11" x14ac:dyDescent="0.35">
      <c r="A80" s="227"/>
      <c r="B80" s="299" t="s">
        <v>93</v>
      </c>
      <c r="C80" s="230"/>
      <c r="D80" s="230"/>
      <c r="E80" s="230"/>
      <c r="F80" s="230"/>
      <c r="G80" s="230"/>
      <c r="H80" s="230"/>
      <c r="I80" s="230"/>
      <c r="J80" s="230"/>
      <c r="K80" s="230"/>
    </row>
    <row r="81" spans="1:11" x14ac:dyDescent="0.35">
      <c r="A81" s="227"/>
      <c r="B81" s="380"/>
      <c r="C81" s="381"/>
      <c r="D81" s="381"/>
      <c r="E81" s="381"/>
      <c r="F81" s="381"/>
      <c r="G81" s="381"/>
      <c r="H81" s="381"/>
      <c r="I81" s="381"/>
      <c r="J81" s="381"/>
      <c r="K81" s="382"/>
    </row>
    <row r="82" spans="1:11" x14ac:dyDescent="0.35">
      <c r="A82" s="227"/>
      <c r="B82" s="383"/>
      <c r="C82" s="384"/>
      <c r="D82" s="384"/>
      <c r="E82" s="384"/>
      <c r="F82" s="384"/>
      <c r="G82" s="384"/>
      <c r="H82" s="384"/>
      <c r="I82" s="384"/>
      <c r="J82" s="384"/>
      <c r="K82" s="385"/>
    </row>
    <row r="83" spans="1:11" x14ac:dyDescent="0.35">
      <c r="A83" s="227"/>
      <c r="B83" s="383"/>
      <c r="C83" s="384"/>
      <c r="D83" s="384"/>
      <c r="E83" s="384"/>
      <c r="F83" s="384"/>
      <c r="G83" s="384"/>
      <c r="H83" s="384"/>
      <c r="I83" s="384"/>
      <c r="J83" s="384"/>
      <c r="K83" s="385"/>
    </row>
    <row r="84" spans="1:11" x14ac:dyDescent="0.35">
      <c r="A84" s="227"/>
      <c r="B84" s="383"/>
      <c r="C84" s="384"/>
      <c r="D84" s="384"/>
      <c r="E84" s="384"/>
      <c r="F84" s="384"/>
      <c r="G84" s="384"/>
      <c r="H84" s="384"/>
      <c r="I84" s="384"/>
      <c r="J84" s="384"/>
      <c r="K84" s="385"/>
    </row>
    <row r="85" spans="1:11" x14ac:dyDescent="0.35">
      <c r="A85" s="227"/>
      <c r="B85" s="386"/>
      <c r="C85" s="387"/>
      <c r="D85" s="387"/>
      <c r="E85" s="387"/>
      <c r="F85" s="387"/>
      <c r="G85" s="387"/>
      <c r="H85" s="387"/>
      <c r="I85" s="387"/>
      <c r="J85" s="387"/>
      <c r="K85" s="388"/>
    </row>
    <row r="86" spans="1:11" x14ac:dyDescent="0.35">
      <c r="A86" s="227"/>
      <c r="B86" s="230"/>
      <c r="C86" s="230"/>
      <c r="D86" s="230"/>
      <c r="E86" s="230"/>
      <c r="F86" s="230"/>
      <c r="G86" s="230"/>
      <c r="H86" s="230"/>
      <c r="I86" s="230"/>
      <c r="J86" s="230"/>
      <c r="K86" s="230"/>
    </row>
    <row r="87" spans="1:11" x14ac:dyDescent="0.35">
      <c r="A87" s="226"/>
      <c r="B87" s="226"/>
      <c r="C87" s="226"/>
      <c r="D87" s="226"/>
      <c r="E87" s="226"/>
      <c r="F87" s="226"/>
      <c r="G87" s="226"/>
      <c r="H87" s="226"/>
      <c r="I87" s="226"/>
      <c r="J87" s="226"/>
      <c r="K87" s="226"/>
    </row>
    <row r="88" spans="1:11" x14ac:dyDescent="0.35">
      <c r="A88" s="225"/>
      <c r="B88" s="225"/>
      <c r="C88" s="225"/>
      <c r="D88" s="225"/>
      <c r="E88" s="225"/>
      <c r="F88" s="225"/>
      <c r="G88" s="225"/>
      <c r="H88" s="225"/>
      <c r="I88" s="225"/>
      <c r="J88" s="225"/>
      <c r="K88" s="225"/>
    </row>
    <row r="89" spans="1:11" x14ac:dyDescent="0.35">
      <c r="A89" s="225"/>
      <c r="B89" s="225"/>
      <c r="C89" s="225"/>
      <c r="D89" s="225"/>
      <c r="E89" s="225"/>
      <c r="F89" s="225"/>
      <c r="G89" s="225"/>
      <c r="H89" s="225"/>
      <c r="I89" s="225"/>
      <c r="J89" s="225"/>
      <c r="K89" s="225"/>
    </row>
    <row r="90" spans="1:11" x14ac:dyDescent="0.35">
      <c r="A90" s="225"/>
      <c r="B90" s="225"/>
      <c r="C90" s="225"/>
      <c r="D90" s="225"/>
      <c r="E90" s="225"/>
      <c r="F90" s="225"/>
      <c r="G90" s="225"/>
      <c r="H90" s="225"/>
      <c r="I90" s="225"/>
      <c r="J90" s="225"/>
      <c r="K90" s="225"/>
    </row>
    <row r="91" spans="1:11" x14ac:dyDescent="0.35">
      <c r="A91" s="225"/>
      <c r="B91" s="225"/>
      <c r="C91" s="225"/>
      <c r="D91" s="225"/>
      <c r="E91" s="225"/>
      <c r="F91" s="225"/>
      <c r="G91" s="225"/>
      <c r="H91" s="225"/>
      <c r="I91" s="225"/>
      <c r="J91" s="225"/>
      <c r="K91" s="225"/>
    </row>
    <row r="92" spans="1:11" x14ac:dyDescent="0.35">
      <c r="A92" s="225"/>
      <c r="B92" s="225"/>
      <c r="C92" s="225"/>
      <c r="D92" s="225"/>
      <c r="E92" s="225"/>
      <c r="F92" s="225"/>
      <c r="G92" s="225"/>
      <c r="H92" s="225"/>
      <c r="I92" s="225"/>
      <c r="J92" s="225"/>
      <c r="K92" s="225"/>
    </row>
    <row r="93" spans="1:11" x14ac:dyDescent="0.35">
      <c r="A93" s="225"/>
      <c r="B93" s="225"/>
      <c r="C93" s="225"/>
      <c r="D93" s="225"/>
      <c r="E93" s="225"/>
      <c r="F93" s="225"/>
      <c r="G93" s="225"/>
      <c r="H93" s="225"/>
      <c r="I93" s="225"/>
      <c r="J93" s="225"/>
      <c r="K93" s="225"/>
    </row>
  </sheetData>
  <sheetProtection algorithmName="SHA-512" hashValue="YjsTyWEDa5BOOD09TeSK1mCp39ktaCDD2RuPTUBEfNG0GGiZfyB6xsG7Z+GG8Cb+FmcNQ1USJfiyNIO5ufMbkg==" saltValue="UwRes+ypPtOcrW7Zn3O/6A==" spinCount="100000" sheet="1"/>
  <mergeCells count="1">
    <mergeCell ref="A2:K2"/>
  </mergeCells>
  <pageMargins left="0.7" right="0.7" top="0.75" bottom="0.75" header="0.3" footer="0.3"/>
  <pageSetup paperSize="5"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43AFF4B16D9B449B0EF779F8D46DDF" ma:contentTypeVersion="4" ma:contentTypeDescription="Crée un document." ma:contentTypeScope="" ma:versionID="993f2daacffab1a5f1a880771213441e">
  <xsd:schema xmlns:xsd="http://www.w3.org/2001/XMLSchema" xmlns:xs="http://www.w3.org/2001/XMLSchema" xmlns:p="http://schemas.microsoft.com/office/2006/metadata/properties" xmlns:ns2="c5eb2965-fa75-41c7-b47c-7cca64b60a86" xmlns:ns3="affd3e1f-8e07-4051-aa12-6fc8716163df" targetNamespace="http://schemas.microsoft.com/office/2006/metadata/properties" ma:root="true" ma:fieldsID="b17dfc363a0f6baae83535831abe6cf4" ns2:_="" ns3:_="">
    <xsd:import namespace="c5eb2965-fa75-41c7-b47c-7cca64b60a86"/>
    <xsd:import namespace="affd3e1f-8e07-4051-aa12-6fc8716163d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eb2965-fa75-41c7-b47c-7cca64b60a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fd3e1f-8e07-4051-aa12-6fc8716163d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03C509-AE37-4A3A-BFBA-F4AB365E132F}">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affd3e1f-8e07-4051-aa12-6fc8716163df"/>
    <ds:schemaRef ds:uri="c5eb2965-fa75-41c7-b47c-7cca64b60a86"/>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A1C2B887-5F21-45DD-A79D-DCED87D579A3}">
  <ds:schemaRefs>
    <ds:schemaRef ds:uri="http://schemas.microsoft.com/sharepoint/v3/contenttype/forms"/>
  </ds:schemaRefs>
</ds:datastoreItem>
</file>

<file path=customXml/itemProps3.xml><?xml version="1.0" encoding="utf-8"?>
<ds:datastoreItem xmlns:ds="http://schemas.openxmlformats.org/officeDocument/2006/customXml" ds:itemID="{FA4A06C0-2EBC-4CA3-8B1F-530C1AD28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2965-fa75-41c7-b47c-7cca64b60a86"/>
    <ds:schemaRef ds:uri="affd3e1f-8e07-4051-aa12-6fc8716163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Disclosure</vt:lpstr>
      <vt:lpstr>Required Documentation Listing</vt:lpstr>
      <vt:lpstr>Rents &amp; Affordability</vt:lpstr>
      <vt:lpstr>Project Budget</vt:lpstr>
      <vt:lpstr>Proforma- Residential</vt:lpstr>
      <vt:lpstr>Proforma- Non-Residential</vt:lpstr>
      <vt:lpstr>S_Area</vt:lpstr>
      <vt:lpstr>S_Area2</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Jdaniel</dc:creator>
  <cp:keywords/>
  <dc:description/>
  <cp:lastModifiedBy>Pierre-Luc Daigneault</cp:lastModifiedBy>
  <cp:revision/>
  <dcterms:created xsi:type="dcterms:W3CDTF">2019-03-19T14:48:19Z</dcterms:created>
  <dcterms:modified xsi:type="dcterms:W3CDTF">2022-02-07T14:52:49Z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0x010100DB43AFF4B16D9B449B0EF779F8D46DDF</vt:lpwstr>
  </property>
</Properties>
</file>